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7-การประกันคุณภาพการศึกษาภายใน  ปีการศึกษา 2557\"/>
    </mc:Choice>
  </mc:AlternateContent>
  <bookViews>
    <workbookView xWindow="0" yWindow="0" windowWidth="19200" windowHeight="6936" tabRatio="890"/>
  </bookViews>
  <sheets>
    <sheet name="KPI2.2 ระดับหลักสูตร" sheetId="1" r:id="rId1"/>
  </sheets>
  <definedNames>
    <definedName name="_xlnm.Print_Titles" localSheetId="0">'KPI2.2 ระดับหลักสูตร'!$1:$5</definedName>
  </definedNames>
  <calcPr calcId="152511"/>
</workbook>
</file>

<file path=xl/calcChain.xml><?xml version="1.0" encoding="utf-8"?>
<calcChain xmlns="http://schemas.openxmlformats.org/spreadsheetml/2006/main">
  <c r="Q26" i="1" l="1"/>
  <c r="Q25" i="1"/>
  <c r="K21" i="1" l="1"/>
  <c r="K16" i="1"/>
  <c r="K12" i="1"/>
  <c r="I8" i="1"/>
  <c r="K8" i="1" s="1"/>
  <c r="I22" i="1"/>
  <c r="K22" i="1" s="1"/>
  <c r="I21" i="1"/>
  <c r="P21" i="1" s="1"/>
  <c r="I20" i="1"/>
  <c r="P20" i="1" s="1"/>
  <c r="I19" i="1"/>
  <c r="K19" i="1" s="1"/>
  <c r="I18" i="1"/>
  <c r="K18" i="1" s="1"/>
  <c r="I16" i="1"/>
  <c r="P16" i="1"/>
  <c r="Q16" i="1"/>
  <c r="P18" i="1"/>
  <c r="Q18" i="1"/>
  <c r="P19" i="1"/>
  <c r="Q19" i="1"/>
  <c r="Q20" i="1"/>
  <c r="Q21" i="1"/>
  <c r="P22" i="1"/>
  <c r="Q22" i="1"/>
  <c r="Q29" i="1"/>
  <c r="Q31" i="1"/>
  <c r="Q32" i="1"/>
  <c r="Q33" i="1"/>
  <c r="Q34" i="1"/>
  <c r="Q35" i="1"/>
  <c r="Q36" i="1"/>
  <c r="Q37" i="1"/>
  <c r="Q40" i="1"/>
  <c r="Q42" i="1"/>
  <c r="Q43" i="1"/>
  <c r="Q44" i="1"/>
  <c r="Q45" i="1"/>
  <c r="Q46" i="1"/>
  <c r="Q48" i="1"/>
  <c r="Q50" i="1"/>
  <c r="Q51" i="1"/>
  <c r="Q53" i="1"/>
  <c r="Q54" i="1"/>
  <c r="Q56" i="1"/>
  <c r="Q58" i="1"/>
  <c r="Q59" i="1"/>
  <c r="Q60" i="1"/>
  <c r="Q62" i="1"/>
  <c r="Q63" i="1"/>
  <c r="Q64" i="1"/>
  <c r="Q65" i="1"/>
  <c r="Q66" i="1"/>
  <c r="Q67" i="1"/>
  <c r="Q68" i="1"/>
  <c r="Q69" i="1"/>
  <c r="Q70" i="1"/>
  <c r="Q71" i="1"/>
  <c r="Q72" i="1"/>
  <c r="Q73" i="1"/>
  <c r="Q75" i="1"/>
  <c r="Q76" i="1"/>
  <c r="Q77" i="1"/>
  <c r="Q78" i="1"/>
  <c r="Q79" i="1"/>
  <c r="P12" i="1"/>
  <c r="I9" i="1"/>
  <c r="K9" i="1" s="1"/>
  <c r="I10" i="1"/>
  <c r="K10" i="1" s="1"/>
  <c r="I11" i="1"/>
  <c r="K11" i="1" s="1"/>
  <c r="I12" i="1"/>
  <c r="I13" i="1"/>
  <c r="K13" i="1" s="1"/>
  <c r="Q8" i="1"/>
  <c r="P8" i="1"/>
  <c r="I7" i="1" l="1"/>
  <c r="P7" i="1" s="1"/>
  <c r="P10" i="1"/>
  <c r="P13" i="1"/>
  <c r="P11" i="1"/>
  <c r="P9" i="1"/>
  <c r="K20" i="1"/>
  <c r="I51" i="1"/>
  <c r="P51" i="1" l="1"/>
  <c r="K51" i="1"/>
  <c r="K15" i="1"/>
  <c r="K17" i="1"/>
  <c r="K7" i="1"/>
  <c r="D41" i="1" l="1"/>
  <c r="V79" i="1" l="1"/>
  <c r="I79" i="1"/>
  <c r="F79" i="1"/>
  <c r="V78" i="1"/>
  <c r="I78" i="1"/>
  <c r="F78" i="1"/>
  <c r="V77" i="1"/>
  <c r="I77" i="1"/>
  <c r="F77" i="1"/>
  <c r="V76" i="1"/>
  <c r="I76" i="1"/>
  <c r="F76" i="1"/>
  <c r="V75" i="1"/>
  <c r="I75" i="1"/>
  <c r="F75" i="1"/>
  <c r="O74" i="1"/>
  <c r="N74" i="1"/>
  <c r="M74" i="1"/>
  <c r="L74" i="1"/>
  <c r="J74" i="1"/>
  <c r="H74" i="1"/>
  <c r="G74" i="1"/>
  <c r="E74" i="1"/>
  <c r="D74" i="1"/>
  <c r="V73" i="1"/>
  <c r="I73" i="1"/>
  <c r="F73" i="1"/>
  <c r="V72" i="1"/>
  <c r="I72" i="1"/>
  <c r="F72" i="1"/>
  <c r="V71" i="1"/>
  <c r="I71" i="1"/>
  <c r="F71" i="1"/>
  <c r="V70" i="1"/>
  <c r="I70" i="1"/>
  <c r="F70" i="1"/>
  <c r="V69" i="1"/>
  <c r="I69" i="1"/>
  <c r="F69" i="1"/>
  <c r="V68" i="1"/>
  <c r="I68" i="1"/>
  <c r="F68" i="1"/>
  <c r="V67" i="1"/>
  <c r="I67" i="1"/>
  <c r="F67" i="1"/>
  <c r="V66" i="1"/>
  <c r="I66" i="1"/>
  <c r="F66" i="1"/>
  <c r="V65" i="1"/>
  <c r="I65" i="1"/>
  <c r="F65" i="1"/>
  <c r="V64" i="1"/>
  <c r="I64" i="1"/>
  <c r="F64" i="1"/>
  <c r="V63" i="1"/>
  <c r="I63" i="1"/>
  <c r="F63" i="1"/>
  <c r="V62" i="1"/>
  <c r="I62" i="1"/>
  <c r="F62" i="1"/>
  <c r="O61" i="1"/>
  <c r="N61" i="1"/>
  <c r="M61" i="1"/>
  <c r="L61" i="1"/>
  <c r="J61" i="1"/>
  <c r="H61" i="1"/>
  <c r="G61" i="1"/>
  <c r="E61" i="1"/>
  <c r="Q61" i="1" s="1"/>
  <c r="D61" i="1"/>
  <c r="V60" i="1"/>
  <c r="I60" i="1"/>
  <c r="F60" i="1"/>
  <c r="V59" i="1"/>
  <c r="I59" i="1"/>
  <c r="F59" i="1"/>
  <c r="V58" i="1"/>
  <c r="I58" i="1"/>
  <c r="F58" i="1"/>
  <c r="O57" i="1"/>
  <c r="N57" i="1"/>
  <c r="M57" i="1"/>
  <c r="L57" i="1"/>
  <c r="J57" i="1"/>
  <c r="H57" i="1"/>
  <c r="G57" i="1"/>
  <c r="E57" i="1"/>
  <c r="Q57" i="1" s="1"/>
  <c r="D57" i="1"/>
  <c r="V56" i="1"/>
  <c r="I56" i="1"/>
  <c r="F56" i="1"/>
  <c r="O55" i="1"/>
  <c r="N55" i="1"/>
  <c r="M55" i="1"/>
  <c r="L55" i="1"/>
  <c r="J55" i="1"/>
  <c r="H55" i="1"/>
  <c r="G55" i="1"/>
  <c r="E55" i="1"/>
  <c r="Q55" i="1" s="1"/>
  <c r="D55" i="1"/>
  <c r="V54" i="1"/>
  <c r="I54" i="1"/>
  <c r="F54" i="1"/>
  <c r="V53" i="1"/>
  <c r="I53" i="1"/>
  <c r="F53" i="1"/>
  <c r="O52" i="1"/>
  <c r="N52" i="1"/>
  <c r="M52" i="1"/>
  <c r="L52" i="1"/>
  <c r="J52" i="1"/>
  <c r="I52" i="1"/>
  <c r="P52" i="1" s="1"/>
  <c r="H52" i="1"/>
  <c r="G52" i="1"/>
  <c r="E52" i="1"/>
  <c r="D52" i="1"/>
  <c r="V51" i="1"/>
  <c r="F51" i="1"/>
  <c r="V50" i="1"/>
  <c r="I50" i="1"/>
  <c r="F50" i="1"/>
  <c r="O49" i="1"/>
  <c r="N49" i="1"/>
  <c r="M49" i="1"/>
  <c r="L49" i="1"/>
  <c r="J49" i="1"/>
  <c r="H49" i="1"/>
  <c r="G49" i="1"/>
  <c r="E49" i="1"/>
  <c r="D49" i="1"/>
  <c r="V48" i="1"/>
  <c r="I48" i="1"/>
  <c r="F48" i="1"/>
  <c r="O47" i="1"/>
  <c r="N47" i="1"/>
  <c r="M47" i="1"/>
  <c r="L47" i="1"/>
  <c r="J47" i="1"/>
  <c r="H47" i="1"/>
  <c r="G47" i="1"/>
  <c r="E47" i="1"/>
  <c r="D47" i="1"/>
  <c r="V46" i="1"/>
  <c r="I46" i="1"/>
  <c r="F46" i="1"/>
  <c r="V45" i="1"/>
  <c r="I45" i="1"/>
  <c r="F45" i="1"/>
  <c r="V44" i="1"/>
  <c r="I44" i="1"/>
  <c r="F44" i="1"/>
  <c r="V43" i="1"/>
  <c r="I43" i="1"/>
  <c r="F43" i="1"/>
  <c r="V42" i="1"/>
  <c r="I42" i="1"/>
  <c r="F42" i="1"/>
  <c r="O41" i="1"/>
  <c r="N41" i="1"/>
  <c r="M41" i="1"/>
  <c r="L41" i="1"/>
  <c r="J41" i="1"/>
  <c r="H41" i="1"/>
  <c r="G41" i="1"/>
  <c r="E41" i="1"/>
  <c r="V40" i="1"/>
  <c r="I40" i="1"/>
  <c r="F40" i="1"/>
  <c r="O39" i="1"/>
  <c r="N39" i="1"/>
  <c r="M39" i="1"/>
  <c r="L39" i="1"/>
  <c r="J39" i="1"/>
  <c r="H39" i="1"/>
  <c r="G39" i="1"/>
  <c r="E39" i="1"/>
  <c r="Q39" i="1" s="1"/>
  <c r="D39" i="1"/>
  <c r="V38" i="1"/>
  <c r="F38" i="1"/>
  <c r="V37" i="1"/>
  <c r="I37" i="1"/>
  <c r="F37" i="1"/>
  <c r="V36" i="1"/>
  <c r="I36" i="1"/>
  <c r="F36" i="1"/>
  <c r="V35" i="1"/>
  <c r="I35" i="1"/>
  <c r="F35" i="1"/>
  <c r="V34" i="1"/>
  <c r="I34" i="1"/>
  <c r="F34" i="1"/>
  <c r="V33" i="1"/>
  <c r="I33" i="1"/>
  <c r="F33" i="1"/>
  <c r="V32" i="1"/>
  <c r="I32" i="1"/>
  <c r="F32" i="1"/>
  <c r="V31" i="1"/>
  <c r="I31" i="1"/>
  <c r="F31" i="1"/>
  <c r="O30" i="1"/>
  <c r="N30" i="1"/>
  <c r="M30" i="1"/>
  <c r="L30" i="1"/>
  <c r="J30" i="1"/>
  <c r="H30" i="1"/>
  <c r="G30" i="1"/>
  <c r="E30" i="1"/>
  <c r="D30" i="1"/>
  <c r="V29" i="1"/>
  <c r="I29" i="1"/>
  <c r="F29" i="1"/>
  <c r="O28" i="1"/>
  <c r="N28" i="1"/>
  <c r="M28" i="1"/>
  <c r="L28" i="1"/>
  <c r="J28" i="1"/>
  <c r="H28" i="1"/>
  <c r="G28" i="1"/>
  <c r="E28" i="1"/>
  <c r="D28" i="1"/>
  <c r="V27" i="1"/>
  <c r="V26" i="1"/>
  <c r="I26" i="1"/>
  <c r="F26" i="1"/>
  <c r="V25" i="1"/>
  <c r="I25" i="1"/>
  <c r="F25" i="1"/>
  <c r="O24" i="1"/>
  <c r="N24" i="1"/>
  <c r="M24" i="1"/>
  <c r="L24" i="1"/>
  <c r="J24" i="1"/>
  <c r="H24" i="1"/>
  <c r="G24" i="1"/>
  <c r="E24" i="1"/>
  <c r="D24" i="1"/>
  <c r="V23" i="1"/>
  <c r="F23" i="1"/>
  <c r="V22" i="1"/>
  <c r="F22" i="1"/>
  <c r="V21" i="1"/>
  <c r="F21" i="1"/>
  <c r="V20" i="1"/>
  <c r="F20" i="1"/>
  <c r="V19" i="1"/>
  <c r="F19" i="1"/>
  <c r="V18" i="1"/>
  <c r="F18" i="1"/>
  <c r="O17" i="1"/>
  <c r="N17" i="1"/>
  <c r="M17" i="1"/>
  <c r="L17" i="1"/>
  <c r="J17" i="1"/>
  <c r="H17" i="1"/>
  <c r="G17" i="1"/>
  <c r="E17" i="1"/>
  <c r="D17" i="1"/>
  <c r="V16" i="1"/>
  <c r="F16" i="1"/>
  <c r="O15" i="1"/>
  <c r="N15" i="1"/>
  <c r="M15" i="1"/>
  <c r="L15" i="1"/>
  <c r="J15" i="1"/>
  <c r="H15" i="1"/>
  <c r="G15" i="1"/>
  <c r="E15" i="1"/>
  <c r="D15" i="1"/>
  <c r="V14" i="1"/>
  <c r="F14" i="1"/>
  <c r="V13" i="1"/>
  <c r="Q13" i="1"/>
  <c r="F13" i="1"/>
  <c r="V12" i="1"/>
  <c r="Q12" i="1"/>
  <c r="F12" i="1"/>
  <c r="V11" i="1"/>
  <c r="Q11" i="1"/>
  <c r="F11" i="1"/>
  <c r="V10" i="1"/>
  <c r="Q10" i="1"/>
  <c r="F10" i="1"/>
  <c r="V9" i="1"/>
  <c r="Q9" i="1"/>
  <c r="R9" i="1" s="1"/>
  <c r="F9" i="1"/>
  <c r="V8" i="1"/>
  <c r="F8" i="1"/>
  <c r="O7" i="1"/>
  <c r="N7" i="1"/>
  <c r="M7" i="1"/>
  <c r="L7" i="1"/>
  <c r="J7" i="1"/>
  <c r="H7" i="1"/>
  <c r="G7" i="1"/>
  <c r="E7" i="1"/>
  <c r="D7" i="1"/>
  <c r="A6" i="1"/>
  <c r="S9" i="1" l="1"/>
  <c r="Q17" i="1"/>
  <c r="O6" i="1"/>
  <c r="P25" i="1"/>
  <c r="K25" i="1"/>
  <c r="P29" i="1"/>
  <c r="K29" i="1"/>
  <c r="K28" i="1" s="1"/>
  <c r="K31" i="1"/>
  <c r="P31" i="1"/>
  <c r="R31" i="1" s="1"/>
  <c r="P32" i="1"/>
  <c r="R32" i="1" s="1"/>
  <c r="K32" i="1"/>
  <c r="R34" i="1"/>
  <c r="P34" i="1"/>
  <c r="K34" i="1"/>
  <c r="P36" i="1"/>
  <c r="R36" i="1" s="1"/>
  <c r="K36" i="1"/>
  <c r="K42" i="1"/>
  <c r="P42" i="1"/>
  <c r="K44" i="1"/>
  <c r="P44" i="1"/>
  <c r="K46" i="1"/>
  <c r="P46" i="1"/>
  <c r="P48" i="1"/>
  <c r="K48" i="1"/>
  <c r="K47" i="1" s="1"/>
  <c r="K50" i="1"/>
  <c r="K49" i="1" s="1"/>
  <c r="P50" i="1"/>
  <c r="P54" i="1"/>
  <c r="R54" i="1" s="1"/>
  <c r="K54" i="1"/>
  <c r="K59" i="1"/>
  <c r="P59" i="1"/>
  <c r="P63" i="1"/>
  <c r="R63" i="1" s="1"/>
  <c r="K63" i="1"/>
  <c r="P65" i="1"/>
  <c r="R65" i="1" s="1"/>
  <c r="K65" i="1"/>
  <c r="P67" i="1"/>
  <c r="K67" i="1"/>
  <c r="P69" i="1"/>
  <c r="R69" i="1" s="1"/>
  <c r="K69" i="1"/>
  <c r="P71" i="1"/>
  <c r="R71" i="1" s="1"/>
  <c r="K71" i="1"/>
  <c r="R73" i="1"/>
  <c r="P73" i="1"/>
  <c r="K73" i="1"/>
  <c r="K75" i="1"/>
  <c r="P75" i="1"/>
  <c r="K77" i="1"/>
  <c r="P77" i="1"/>
  <c r="K79" i="1"/>
  <c r="P79" i="1"/>
  <c r="R79" i="1" s="1"/>
  <c r="Q15" i="1"/>
  <c r="K26" i="1"/>
  <c r="P26" i="1"/>
  <c r="Q28" i="1"/>
  <c r="K33" i="1"/>
  <c r="P33" i="1"/>
  <c r="R33" i="1" s="1"/>
  <c r="K35" i="1"/>
  <c r="P35" i="1"/>
  <c r="R35" i="1" s="1"/>
  <c r="K37" i="1"/>
  <c r="P37" i="1"/>
  <c r="R37" i="1" s="1"/>
  <c r="P40" i="1"/>
  <c r="K40" i="1"/>
  <c r="K39" i="1" s="1"/>
  <c r="Q41" i="1"/>
  <c r="P43" i="1"/>
  <c r="R43" i="1" s="1"/>
  <c r="K43" i="1"/>
  <c r="P45" i="1"/>
  <c r="R45" i="1" s="1"/>
  <c r="K45" i="1"/>
  <c r="Q47" i="1"/>
  <c r="Q49" i="1"/>
  <c r="Q52" i="1"/>
  <c r="K53" i="1"/>
  <c r="K52" i="1" s="1"/>
  <c r="P53" i="1"/>
  <c r="R53" i="1" s="1"/>
  <c r="K56" i="1"/>
  <c r="K55" i="1" s="1"/>
  <c r="P56" i="1"/>
  <c r="P58" i="1"/>
  <c r="K58" i="1"/>
  <c r="K57" i="1" s="1"/>
  <c r="P60" i="1"/>
  <c r="R60" i="1" s="1"/>
  <c r="K60" i="1"/>
  <c r="K62" i="1"/>
  <c r="P62" i="1"/>
  <c r="K64" i="1"/>
  <c r="P64" i="1"/>
  <c r="R64" i="1" s="1"/>
  <c r="K66" i="1"/>
  <c r="P66" i="1"/>
  <c r="R66" i="1" s="1"/>
  <c r="K68" i="1"/>
  <c r="P68" i="1"/>
  <c r="K70" i="1"/>
  <c r="P70" i="1"/>
  <c r="R70" i="1" s="1"/>
  <c r="K72" i="1"/>
  <c r="P72" i="1"/>
  <c r="R72" i="1" s="1"/>
  <c r="Q74" i="1"/>
  <c r="P76" i="1"/>
  <c r="K76" i="1"/>
  <c r="P78" i="1"/>
  <c r="K78" i="1"/>
  <c r="Q30" i="1"/>
  <c r="Q24" i="1"/>
  <c r="T6" i="1"/>
  <c r="R13" i="1"/>
  <c r="R46" i="1"/>
  <c r="F55" i="1"/>
  <c r="F74" i="1"/>
  <c r="R58" i="1"/>
  <c r="R42" i="1"/>
  <c r="R12" i="1"/>
  <c r="R78" i="1"/>
  <c r="R44" i="1"/>
  <c r="R29" i="1"/>
  <c r="R26" i="1"/>
  <c r="R21" i="1"/>
  <c r="R20" i="1"/>
  <c r="Q7" i="1"/>
  <c r="L6" i="1"/>
  <c r="J6" i="1"/>
  <c r="I57" i="1"/>
  <c r="P57" i="1" s="1"/>
  <c r="H6" i="1"/>
  <c r="R75" i="1"/>
  <c r="R67" i="1"/>
  <c r="I61" i="1"/>
  <c r="P61" i="1" s="1"/>
  <c r="R59" i="1"/>
  <c r="R51" i="1"/>
  <c r="I49" i="1"/>
  <c r="P49" i="1" s="1"/>
  <c r="I41" i="1"/>
  <c r="P41" i="1" s="1"/>
  <c r="I28" i="1"/>
  <c r="P28" i="1" s="1"/>
  <c r="I24" i="1"/>
  <c r="P24" i="1" s="1"/>
  <c r="R24" i="1" s="1"/>
  <c r="R19" i="1"/>
  <c r="G6" i="1"/>
  <c r="R11" i="1"/>
  <c r="R77" i="1"/>
  <c r="R68" i="1"/>
  <c r="F57" i="1"/>
  <c r="F49" i="1"/>
  <c r="R50" i="1"/>
  <c r="F47" i="1"/>
  <c r="F39" i="1"/>
  <c r="R25" i="1"/>
  <c r="R22" i="1"/>
  <c r="R18" i="1"/>
  <c r="F15" i="1"/>
  <c r="R10" i="1"/>
  <c r="F17" i="1"/>
  <c r="M6" i="1"/>
  <c r="I30" i="1"/>
  <c r="P30" i="1" s="1"/>
  <c r="I17" i="1"/>
  <c r="P17" i="1" s="1"/>
  <c r="F41" i="1"/>
  <c r="D6" i="1"/>
  <c r="F7" i="1"/>
  <c r="R16" i="1"/>
  <c r="I15" i="1"/>
  <c r="E6" i="1"/>
  <c r="N6" i="1"/>
  <c r="F30" i="1"/>
  <c r="R40" i="1"/>
  <c r="I39" i="1"/>
  <c r="F61" i="1"/>
  <c r="R8" i="1"/>
  <c r="F52" i="1"/>
  <c r="R62" i="1"/>
  <c r="I74" i="1"/>
  <c r="F24" i="1"/>
  <c r="F28" i="1"/>
  <c r="R48" i="1"/>
  <c r="I47" i="1"/>
  <c r="P47" i="1" s="1"/>
  <c r="R56" i="1"/>
  <c r="I55" i="1"/>
  <c r="P55" i="1" s="1"/>
  <c r="R76" i="1"/>
  <c r="S72" i="1" l="1"/>
  <c r="S70" i="1"/>
  <c r="S66" i="1"/>
  <c r="S64" i="1"/>
  <c r="S53" i="1"/>
  <c r="S45" i="1"/>
  <c r="S43" i="1"/>
  <c r="S37" i="1"/>
  <c r="S35" i="1"/>
  <c r="S33" i="1"/>
  <c r="S79" i="1"/>
  <c r="S71" i="1"/>
  <c r="S69" i="1"/>
  <c r="S65" i="1"/>
  <c r="S63" i="1"/>
  <c r="S36" i="1"/>
  <c r="S60" i="1"/>
  <c r="S32" i="1"/>
  <c r="S76" i="1"/>
  <c r="S56" i="1"/>
  <c r="S48" i="1"/>
  <c r="S62" i="1"/>
  <c r="S8" i="1"/>
  <c r="R39" i="1"/>
  <c r="P39" i="1"/>
  <c r="S10" i="1"/>
  <c r="S18" i="1"/>
  <c r="S68" i="1"/>
  <c r="S77" i="1"/>
  <c r="S51" i="1"/>
  <c r="S67" i="1"/>
  <c r="S75" i="1"/>
  <c r="S21" i="1"/>
  <c r="S29" i="1"/>
  <c r="S44" i="1"/>
  <c r="S12" i="1"/>
  <c r="S58" i="1"/>
  <c r="S13" i="1"/>
  <c r="K61" i="1"/>
  <c r="S73" i="1"/>
  <c r="S54" i="1"/>
  <c r="K41" i="1"/>
  <c r="S31" i="1"/>
  <c r="K24" i="1"/>
  <c r="P74" i="1"/>
  <c r="R74" i="1" s="1"/>
  <c r="S40" i="1"/>
  <c r="S34" i="1"/>
  <c r="S16" i="1"/>
  <c r="S22" i="1"/>
  <c r="S50" i="1"/>
  <c r="S11" i="1"/>
  <c r="S19" i="1"/>
  <c r="S59" i="1"/>
  <c r="S20" i="1"/>
  <c r="S78" i="1"/>
  <c r="S42" i="1"/>
  <c r="S46" i="1"/>
  <c r="K74" i="1"/>
  <c r="K30" i="1"/>
  <c r="S24" i="1"/>
  <c r="Q6" i="1"/>
  <c r="S26" i="1"/>
  <c r="S25" i="1"/>
  <c r="P15" i="1"/>
  <c r="I6" i="1"/>
  <c r="P6" i="1" s="1"/>
  <c r="F6" i="1"/>
  <c r="R52" i="1"/>
  <c r="R30" i="1"/>
  <c r="R61" i="1"/>
  <c r="R28" i="1"/>
  <c r="R41" i="1"/>
  <c r="R57" i="1"/>
  <c r="R55" i="1"/>
  <c r="R49" i="1"/>
  <c r="R47" i="1"/>
  <c r="R17" i="1"/>
  <c r="R7" i="1"/>
  <c r="R15" i="1"/>
  <c r="S74" i="1" l="1"/>
  <c r="S47" i="1"/>
  <c r="S55" i="1"/>
  <c r="S41" i="1"/>
  <c r="S61" i="1"/>
  <c r="S15" i="1"/>
  <c r="S49" i="1"/>
  <c r="S57" i="1"/>
  <c r="S28" i="1"/>
  <c r="S52" i="1"/>
  <c r="K6" i="1"/>
  <c r="S39" i="1"/>
  <c r="S30" i="1"/>
  <c r="S17" i="1"/>
  <c r="R6" i="1"/>
  <c r="S7" i="1"/>
  <c r="S6" i="1"/>
</calcChain>
</file>

<file path=xl/sharedStrings.xml><?xml version="1.0" encoding="utf-8"?>
<sst xmlns="http://schemas.openxmlformats.org/spreadsheetml/2006/main" count="112" uniqueCount="97">
  <si>
    <t>มหาวิทยาลัยแม่โจ้</t>
  </si>
  <si>
    <t>วิทยาศาสตรบัณฑิต (เกษตรศาสตร์) สาขาวิชาอารักขาพืช</t>
  </si>
  <si>
    <t>วิทยาศาสตรบัณฑิต (เกษตรศาสตร์) สาขาวิชาปฐพีศาสตร์</t>
  </si>
  <si>
    <t>วิทยาศาสตรบัณฑิต (เกษตรศาสตร์) สาขาวิชาพืชไร่</t>
  </si>
  <si>
    <t>วิทยาศาสตรบัณฑิต สาขาวิชาการพัฒนาส่งเสริมและนิเทศศาสตร์การเกษตร</t>
  </si>
  <si>
    <t>วิทยาศาสตรบัณฑิต สาขาวิชาการประมง</t>
  </si>
  <si>
    <t>วิทยาศาสตรบัณฑิต สาขาวิชาวิทยาศาสตร์และเทคโนโลยีการอาหาร</t>
  </si>
  <si>
    <t>วิศวกรรมศาสตรบัณฑิต สาขาวิชาวิศวกรรมเกษตร</t>
  </si>
  <si>
    <t>วิศวกรรมศาสตรบัณฑิต สาขาวิชาวิศวกรรมอาหาร</t>
  </si>
  <si>
    <t>วิทยาศาสตรบัณฑิต สาขาวิชาเทคโนโลยีหลังการเก็บเกี่ยว</t>
  </si>
  <si>
    <t>วิทยาศาสตรบัณฑิต สาขาวิชาเทคโนโลยียางและพอลิเมอร์</t>
  </si>
  <si>
    <t>วิทยาศาสตรบัณฑิต สาขาวิชาวัสดุศาสตร์ (อุตสาหกรรมการยาง)</t>
  </si>
  <si>
    <t>เทคโนโลยีบัณฑิต สาขาวิชาเทคโนโลยีภูมิทัศน์</t>
  </si>
  <si>
    <t>ภูมิสถาปัตยกรรมศาสตรบัณฑิต สาขาวิชาภูมิสถาปัตยกรรม</t>
  </si>
  <si>
    <t>สถาปัตยกรรมศาสตรบัณฑิต สาขาวิชาสถาปัตยกรรม</t>
  </si>
  <si>
    <t>วิทยาศาสตรบัณฑิต สาขาวิชาสัตวศาสตร์</t>
  </si>
  <si>
    <t>วิทยาศาสตรบัณฑิต สาขาวิชาวัสดุศาสตร์</t>
  </si>
  <si>
    <t>วิทยาศาสตรบัณฑิต สาขาวิชาวิทยาการคอมพิวเตอร์</t>
  </si>
  <si>
    <t>วิทยาศาสตรบัณฑิต สาขาวิชาเทคโนโลยีชีวภาพ</t>
  </si>
  <si>
    <t>วิทยาศาสตรบัณฑิต สาขาวิชาเคมี</t>
  </si>
  <si>
    <t>วิทยาศาสตรบัณฑิต สาขาวิชาสถิติ</t>
  </si>
  <si>
    <t>วิทยาศาสตรบัณฑิต สาขาวิชาเทคโนโลยีสารสนเทศ</t>
  </si>
  <si>
    <t>วิทยาศาสตรบัณฑิต สาขาวิชาคณิตศาสตร์</t>
  </si>
  <si>
    <t>วิทยาศาสตรบัณฑิต สาขาวิชาเคมีอุตสาหกรรมและเทคโนโลยีสิ่งทอ</t>
  </si>
  <si>
    <t>วิทยาศาสตรบัณฑิต สาขาวิชาพลังงานทดแทน</t>
  </si>
  <si>
    <t>บริหารธุรกิจบัณฑิต สาขาวิชาการจัดการ</t>
  </si>
  <si>
    <t>บริหารธุรกิจบัณฑิต สาขาวิชาการตลาด</t>
  </si>
  <si>
    <t>บริหารธุรกิจบัณฑิต สาขาวิชาการเงิน</t>
  </si>
  <si>
    <t>บริหารธุรกิจบัณฑิต สาขาวิชาระบบสารสนเทศทางธุรกิจ</t>
  </si>
  <si>
    <t>บัญชีบัณฑิต สาขาวิชาการบัญชี</t>
  </si>
  <si>
    <t>ศิลปศาสตรบัณฑิต สาขาวิชาพัฒนาการท่องเที่ยว</t>
  </si>
  <si>
    <t>ศิลปศาสตรบัณฑิต สาขาวิชานิเทศศาสตร์บูรณาการ</t>
  </si>
  <si>
    <t>ศิลปศาสตรบัณฑิต สาขาวิชาภาษาอังกฤษ</t>
  </si>
  <si>
    <t>รัฐศาสตรบัณฑิต สาขาวิชารัฐศาสตร์</t>
  </si>
  <si>
    <t>รัฐประศาสนศาสตรบัณฑิต สาขาวิชาการบริหารท้องถิ่น</t>
  </si>
  <si>
    <t>ศิลปศาสตรบัณฑิต สาขาวิชาการสื่อสารดิจิทัล</t>
  </si>
  <si>
    <t>เศรษฐศาสตรบัณฑิต สาขาวิชาเศรษฐศาสตร์สหกรณ์</t>
  </si>
  <si>
    <t>วิทยาศาสตรบัณฑิต สาขาวิชาเศรษฐศาสตร์เกษตรทรัพยากรและสิ่งแวดล้อม</t>
  </si>
  <si>
    <t>เศรษฐศาสตรบัณฑิต สาขาวิชาเศรษฐศาสตร์</t>
  </si>
  <si>
    <t>วิทยาศาสตรบัณฑิต สาขาวิชาเกษตรป่าไม้</t>
  </si>
  <si>
    <t>วิทยาศาสตรบัณฑิต สาขาวิชาเทคโนโลยีการผลิตสัตว์</t>
  </si>
  <si>
    <t>วิทยาศาสตรบัณฑิต สาขาวิชาเทคโนโลยีการผลิตพืช</t>
  </si>
  <si>
    <t>ศิลปศาสตรบัณฑิต สาขาวิชาการจัดการชุมชน</t>
  </si>
  <si>
    <t>บัณฑิตทั้งหมด</t>
  </si>
  <si>
    <t>บัณฑิตตอบแบบสำรวจ</t>
  </si>
  <si>
    <t>ตรง</t>
  </si>
  <si>
    <t>ไม่ตรง</t>
  </si>
  <si>
    <t>ประกอบอาชีพอิสระ</t>
  </si>
  <si>
    <t>มีงานทำก่อนเข้าศึกษา</t>
  </si>
  <si>
    <t>ศึกษาต่อ</t>
  </si>
  <si>
    <t>เกณฑ์ทหาร</t>
  </si>
  <si>
    <t>ได้งาน+ประกอบอาชีพอิสระ</t>
  </si>
  <si>
    <t>เงินเดือนหรือรายได้ต่อเดือนเฉลี่ย</t>
  </si>
  <si>
    <t>รวม</t>
  </si>
  <si>
    <t>รายชื่อคณะ</t>
  </si>
  <si>
    <t>คณะผลิตกรรมการเกษตร</t>
  </si>
  <si>
    <t>ที่มา</t>
  </si>
  <si>
    <t xml:space="preserve">ระดับหลักสูตร  ตัวบ่งชี้ที่ 2.2  (ระดับปริญญาตรี)  ร้อยละของบัณฑิตปริญญาตรีที่ได้งานทำหรือประกอบอาชีพอิสระภายใน 1 ปี </t>
  </si>
  <si>
    <t>ปีการศึกษา 2556</t>
  </si>
  <si>
    <t>จัดทำข้อมูล โดย  :  งานวิจัยสถาบัน  กองแผนงาน</t>
  </si>
  <si>
    <t xml:space="preserve"> คณะเทคโนโลยีการประมงและทรัพยากรทางน้ำ</t>
  </si>
  <si>
    <t>คณะวิศวกรรมและอุตสาหกรรมเกษตร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</si>
  <si>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</si>
  <si>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</si>
  <si>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คณะวิทยาศาสตร์</t>
  </si>
  <si>
    <t>วิทยาลัยพลังงานทดแทน</t>
  </si>
  <si>
    <t>คณะบริหารธุรกิจ</t>
  </si>
  <si>
    <t>คณะพัฒนาการท่องเที่ยว</t>
  </si>
  <si>
    <t>คณะศิลปศาสตร์</t>
  </si>
  <si>
    <t>วิทยาลัยบริหารศาสตร์</t>
  </si>
  <si>
    <t>คณะสารสนเทศและการสื่อสาร</t>
  </si>
  <si>
    <t>คณะเศรษฐศาสตร์</t>
  </si>
  <si>
    <t>มหาวิทยาลัยแม่โจ้-แพร่ เฉลิมพระเกียรติ</t>
  </si>
  <si>
    <t>มหาวิทยาลัยแม่โจ้-ชุมพร</t>
  </si>
  <si>
    <t>ที่</t>
  </si>
  <si>
    <t>ช่องนี้</t>
  </si>
  <si>
    <t>ห้ามลบ</t>
  </si>
  <si>
    <t>ข้อมูล :</t>
  </si>
  <si>
    <t xml:space="preserve">   คะแนน   ที่ได้</t>
  </si>
  <si>
    <t xml:space="preserve">    อุป   สมบท</t>
  </si>
  <si>
    <t>จำนวนหลัก  สูตร ป.ตรี</t>
  </si>
  <si>
    <t>ร้อยละบัณฑิตตอบแบบสำรวจ</t>
  </si>
  <si>
    <t>ร้อยละบัณฑิตได้ งานทำหรือประกอบอาชีพอิสระภายใน 1 ปี</t>
  </si>
  <si>
    <t>(2*100)/1</t>
  </si>
  <si>
    <t>วิทยาศาสตรบัณฑิต (เกษตรศาสตร์) สาขาวิชาพืชสวน</t>
  </si>
  <si>
    <t>วิทยาศาสตรบัณฑิต  สาขาวิชาเกษตรเคมี</t>
  </si>
  <si>
    <t xml:space="preserve">วิทยาศาสตรบัณฑิต(เกษตรศาสตร์)  (สหวิทยาการ) สาขาวิชาวิทยาการสมุนไพร </t>
  </si>
  <si>
    <t>.</t>
  </si>
  <si>
    <t>ผู้ที่ได้งานทำ แยกตรง-ไม่ตรงสาขา รวมอาชีพอิสระ</t>
  </si>
  <si>
    <t>บัณฑิตที่ได้งานทำไม่รวมอาชีพอิสระ</t>
  </si>
  <si>
    <t>(6-7)</t>
  </si>
  <si>
    <t>13 ตัวตั้ง</t>
  </si>
  <si>
    <t>14 ตัวหาร</t>
  </si>
  <si>
    <t xml:space="preserve"> (6)</t>
  </si>
  <si>
    <t>(2 -9-10-11-12)</t>
  </si>
  <si>
    <t>(13 *100) / 14</t>
  </si>
  <si>
    <t>(15*5) 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</si>
</sst>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7"/>
      <color rgb="FF000000"/>
      <name val="Angsana New"/>
      <family val="1"/>
    </font>
    <font>
      <sz val="17"/>
      <color theme="1"/>
      <name val="Angsana New"/>
      <family val="1"/>
    </font>
    <font>
      <b/>
      <sz val="14"/>
      <color theme="1"/>
      <name val="Angsana New"/>
      <family val="1"/>
    </font>
    <font>
      <b/>
      <sz val="18"/>
      <color theme="1"/>
      <name val="Angsana New"/>
      <family val="1"/>
    </font>
    <font>
      <b/>
      <sz val="15"/>
      <color rgb="FF000000"/>
      <name val="Angsana New"/>
      <family val="1"/>
    </font>
    <font>
      <b/>
      <sz val="15"/>
      <color theme="1"/>
      <name val="Angsana New"/>
      <family val="1"/>
    </font>
    <font>
      <b/>
      <sz val="14"/>
      <color rgb="FF000000"/>
      <name val="Angsana New"/>
      <family val="1"/>
    </font>
    <font>
      <b/>
      <sz val="17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b/>
      <sz val="15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187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vertical="center" wrapText="1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87" fontId="6" fillId="4" borderId="1" xfId="1" applyNumberFormat="1" applyFont="1" applyFill="1" applyBorder="1" applyAlignment="1">
      <alignment horizontal="center" vertical="center"/>
    </xf>
    <xf numFmtId="187" fontId="6" fillId="4" borderId="9" xfId="1" applyNumberFormat="1" applyFont="1" applyFill="1" applyBorder="1" applyAlignment="1">
      <alignment horizontal="center" vertical="center"/>
    </xf>
    <xf numFmtId="187" fontId="6" fillId="4" borderId="3" xfId="1" applyNumberFormat="1" applyFont="1" applyFill="1" applyBorder="1" applyAlignment="1">
      <alignment horizontal="center" vertical="center"/>
    </xf>
    <xf numFmtId="43" fontId="7" fillId="4" borderId="0" xfId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187" fontId="2" fillId="5" borderId="1" xfId="1" applyNumberFormat="1" applyFont="1" applyFill="1" applyBorder="1" applyAlignment="1">
      <alignment horizontal="center"/>
    </xf>
    <xf numFmtId="43" fontId="2" fillId="5" borderId="0" xfId="1" applyFont="1" applyFill="1" applyBorder="1"/>
    <xf numFmtId="0" fontId="2" fillId="5" borderId="0" xfId="0" applyFont="1" applyFill="1"/>
    <xf numFmtId="0" fontId="2" fillId="6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187" fontId="2" fillId="5" borderId="1" xfId="1" applyNumberFormat="1" applyFont="1" applyFill="1" applyBorder="1" applyAlignment="1">
      <alignment horizontal="center" vertical="center" wrapText="1"/>
    </xf>
    <xf numFmtId="43" fontId="2" fillId="5" borderId="0" xfId="1" applyFont="1" applyFill="1" applyBorder="1" applyAlignment="1">
      <alignment horizontal="center"/>
    </xf>
    <xf numFmtId="43" fontId="2" fillId="5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2" fillId="3" borderId="0" xfId="0" applyFont="1" applyFill="1"/>
    <xf numFmtId="187" fontId="2" fillId="3" borderId="0" xfId="1" applyNumberFormat="1" applyFont="1" applyFill="1" applyAlignment="1">
      <alignment horizontal="center"/>
    </xf>
    <xf numFmtId="187" fontId="9" fillId="3" borderId="0" xfId="1" applyNumberFormat="1" applyFont="1" applyFill="1" applyAlignment="1">
      <alignment horizontal="center"/>
    </xf>
    <xf numFmtId="43" fontId="9" fillId="3" borderId="0" xfId="1" applyFont="1" applyFill="1"/>
    <xf numFmtId="43" fontId="2" fillId="3" borderId="0" xfId="1" applyFont="1" applyFill="1"/>
    <xf numFmtId="0" fontId="2" fillId="3" borderId="0" xfId="0" applyFont="1" applyFill="1" applyAlignment="1">
      <alignment horizontal="center"/>
    </xf>
    <xf numFmtId="187" fontId="6" fillId="4" borderId="12" xfId="1" applyNumberFormat="1" applyFont="1" applyFill="1" applyBorder="1" applyAlignment="1">
      <alignment horizontal="center" vertical="center"/>
    </xf>
    <xf numFmtId="43" fontId="2" fillId="6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left" vertical="center" wrapText="1"/>
    </xf>
    <xf numFmtId="43" fontId="11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87" fontId="11" fillId="2" borderId="9" xfId="1" applyNumberFormat="1" applyFont="1" applyFill="1" applyBorder="1" applyAlignment="1">
      <alignment horizontal="center"/>
    </xf>
    <xf numFmtId="187" fontId="11" fillId="2" borderId="12" xfId="1" applyNumberFormat="1" applyFont="1" applyFill="1" applyBorder="1" applyAlignment="1">
      <alignment horizontal="center"/>
    </xf>
    <xf numFmtId="187" fontId="11" fillId="2" borderId="3" xfId="1" applyNumberFormat="1" applyFont="1" applyFill="1" applyBorder="1" applyAlignment="1">
      <alignment horizontal="center"/>
    </xf>
    <xf numFmtId="187" fontId="12" fillId="2" borderId="4" xfId="1" applyNumberFormat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10" xfId="1" applyNumberFormat="1" applyFont="1" applyFill="1" applyBorder="1" applyAlignment="1">
      <alignment horizontal="center" vertical="center"/>
    </xf>
    <xf numFmtId="1" fontId="8" fillId="2" borderId="13" xfId="1" applyNumberFormat="1" applyFont="1" applyFill="1" applyBorder="1" applyAlignment="1">
      <alignment horizontal="center" vertical="center"/>
    </xf>
    <xf numFmtId="1" fontId="8" fillId="2" borderId="5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187" fontId="8" fillId="2" borderId="4" xfId="1" applyNumberFormat="1" applyFont="1" applyFill="1" applyBorder="1" applyAlignment="1">
      <alignment horizontal="center"/>
    </xf>
    <xf numFmtId="187" fontId="8" fillId="2" borderId="11" xfId="1" applyNumberFormat="1" applyFont="1" applyFill="1" applyBorder="1" applyAlignment="1">
      <alignment horizontal="center"/>
    </xf>
    <xf numFmtId="187" fontId="8" fillId="2" borderId="14" xfId="1" applyNumberFormat="1" applyFont="1" applyFill="1" applyBorder="1" applyAlignment="1">
      <alignment horizontal="center"/>
    </xf>
    <xf numFmtId="187" fontId="8" fillId="2" borderId="7" xfId="1" applyNumberFormat="1" applyFont="1" applyFill="1" applyBorder="1" applyAlignment="1">
      <alignment horizontal="center"/>
    </xf>
    <xf numFmtId="43" fontId="8" fillId="2" borderId="4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right" vertical="top" wrapText="1"/>
    </xf>
    <xf numFmtId="187" fontId="2" fillId="5" borderId="1" xfId="1" applyNumberFormat="1" applyFont="1" applyFill="1" applyBorder="1" applyAlignment="1">
      <alignment horizontal="center" vertical="top" wrapText="1"/>
    </xf>
    <xf numFmtId="43" fontId="2" fillId="5" borderId="0" xfId="1" applyFont="1" applyFill="1" applyBorder="1" applyAlignment="1">
      <alignment vertical="top" wrapText="1"/>
    </xf>
    <xf numFmtId="43" fontId="2" fillId="5" borderId="0" xfId="0" applyNumberFormat="1" applyFont="1" applyFill="1" applyAlignment="1">
      <alignment horizontal="center" vertical="top" wrapText="1"/>
    </xf>
    <xf numFmtId="0" fontId="2" fillId="5" borderId="0" xfId="0" applyFont="1" applyFill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wrapText="1"/>
    </xf>
    <xf numFmtId="0" fontId="12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right" vertical="top"/>
    </xf>
    <xf numFmtId="187" fontId="2" fillId="5" borderId="1" xfId="1" applyNumberFormat="1" applyFont="1" applyFill="1" applyBorder="1" applyAlignment="1">
      <alignment horizontal="center" vertical="top"/>
    </xf>
    <xf numFmtId="43" fontId="2" fillId="5" borderId="0" xfId="1" applyFont="1" applyFill="1" applyBorder="1" applyAlignment="1">
      <alignment vertical="top"/>
    </xf>
    <xf numFmtId="43" fontId="2" fillId="5" borderId="0" xfId="0" applyNumberFormat="1" applyFont="1" applyFill="1" applyAlignment="1">
      <alignment horizontal="center" vertical="top"/>
    </xf>
    <xf numFmtId="0" fontId="2" fillId="5" borderId="0" xfId="0" applyFont="1" applyFill="1" applyAlignment="1">
      <alignment vertical="top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 wrapText="1"/>
    </xf>
    <xf numFmtId="187" fontId="3" fillId="6" borderId="1" xfId="1" applyNumberFormat="1" applyFont="1" applyFill="1" applyBorder="1" applyAlignment="1">
      <alignment horizontal="center"/>
    </xf>
    <xf numFmtId="43" fontId="2" fillId="6" borderId="0" xfId="1" applyFont="1" applyFill="1" applyBorder="1" applyAlignment="1"/>
    <xf numFmtId="0" fontId="2" fillId="6" borderId="0" xfId="0" applyFont="1" applyFill="1" applyAlignment="1"/>
    <xf numFmtId="2" fontId="4" fillId="5" borderId="1" xfId="0" applyNumberFormat="1" applyFont="1" applyFill="1" applyBorder="1" applyAlignment="1">
      <alignment horizontal="right" vertical="center"/>
    </xf>
    <xf numFmtId="187" fontId="2" fillId="5" borderId="9" xfId="1" applyNumberFormat="1" applyFont="1" applyFill="1" applyBorder="1" applyAlignment="1">
      <alignment horizontal="center" vertical="center" wrapText="1"/>
    </xf>
    <xf numFmtId="187" fontId="14" fillId="0" borderId="0" xfId="1" applyNumberFormat="1" applyFont="1" applyAlignment="1">
      <alignment horizontal="center"/>
    </xf>
    <xf numFmtId="187" fontId="8" fillId="2" borderId="7" xfId="1" quotePrefix="1" applyNumberFormat="1" applyFont="1" applyFill="1" applyBorder="1" applyAlignment="1">
      <alignment horizontal="center"/>
    </xf>
    <xf numFmtId="2" fontId="5" fillId="3" borderId="0" xfId="1" applyNumberFormat="1" applyFont="1" applyFill="1"/>
    <xf numFmtId="2" fontId="8" fillId="2" borderId="2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/>
    </xf>
    <xf numFmtId="2" fontId="2" fillId="0" borderId="0" xfId="1" applyNumberFormat="1" applyFont="1"/>
    <xf numFmtId="2" fontId="2" fillId="3" borderId="0" xfId="1" applyNumberFormat="1" applyFont="1" applyFill="1" applyAlignment="1">
      <alignment horizontal="center"/>
    </xf>
    <xf numFmtId="2" fontId="8" fillId="2" borderId="15" xfId="1" quotePrefix="1" applyNumberFormat="1" applyFont="1" applyFill="1" applyBorder="1" applyAlignment="1">
      <alignment horizontal="center"/>
    </xf>
    <xf numFmtId="2" fontId="2" fillId="5" borderId="16" xfId="1" applyNumberFormat="1" applyFont="1" applyFill="1" applyBorder="1" applyAlignment="1">
      <alignment horizontal="center"/>
    </xf>
    <xf numFmtId="2" fontId="2" fillId="5" borderId="16" xfId="1" applyNumberFormat="1" applyFont="1" applyFill="1" applyBorder="1" applyAlignment="1">
      <alignment horizontal="center" vertical="top"/>
    </xf>
    <xf numFmtId="2" fontId="2" fillId="0" borderId="0" xfId="1" applyNumberFormat="1" applyFont="1" applyAlignment="1">
      <alignment horizontal="center"/>
    </xf>
    <xf numFmtId="187" fontId="3" fillId="7" borderId="1" xfId="1" applyNumberFormat="1" applyFont="1" applyFill="1" applyBorder="1" applyAlignment="1">
      <alignment horizontal="center"/>
    </xf>
    <xf numFmtId="187" fontId="15" fillId="3" borderId="0" xfId="1" applyNumberFormat="1" applyFont="1" applyFill="1" applyAlignment="1">
      <alignment horizontal="center"/>
    </xf>
    <xf numFmtId="1" fontId="17" fillId="2" borderId="2" xfId="1" applyNumberFormat="1" applyFont="1" applyFill="1" applyBorder="1" applyAlignment="1">
      <alignment horizontal="center" vertical="center"/>
    </xf>
    <xf numFmtId="187" fontId="17" fillId="2" borderId="4" xfId="1" quotePrefix="1" applyNumberFormat="1" applyFont="1" applyFill="1" applyBorder="1" applyAlignment="1">
      <alignment horizontal="center"/>
    </xf>
    <xf numFmtId="187" fontId="17" fillId="2" borderId="4" xfId="1" applyNumberFormat="1" applyFont="1" applyFill="1" applyBorder="1" applyAlignment="1">
      <alignment horizontal="center"/>
    </xf>
    <xf numFmtId="187" fontId="15" fillId="5" borderId="1" xfId="1" applyNumberFormat="1" applyFont="1" applyFill="1" applyBorder="1" applyAlignment="1">
      <alignment horizontal="center" vertical="center" wrapText="1"/>
    </xf>
    <xf numFmtId="187" fontId="15" fillId="0" borderId="1" xfId="1" applyNumberFormat="1" applyFont="1" applyFill="1" applyBorder="1" applyAlignment="1">
      <alignment horizontal="center" vertical="center" wrapText="1"/>
    </xf>
    <xf numFmtId="187" fontId="2" fillId="0" borderId="3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/>
    </xf>
    <xf numFmtId="187" fontId="2" fillId="3" borderId="0" xfId="1" applyNumberFormat="1" applyFont="1" applyFill="1"/>
    <xf numFmtId="187" fontId="2" fillId="0" borderId="0" xfId="1" applyNumberFormat="1" applyFont="1"/>
    <xf numFmtId="187" fontId="2" fillId="0" borderId="1" xfId="1" applyNumberFormat="1" applyFont="1" applyFill="1" applyBorder="1" applyAlignment="1">
      <alignment horizontal="center" vertical="center"/>
    </xf>
    <xf numFmtId="187" fontId="15" fillId="0" borderId="1" xfId="1" applyNumberFormat="1" applyFont="1" applyFill="1" applyBorder="1" applyAlignment="1">
      <alignment horizontal="center" vertical="center"/>
    </xf>
    <xf numFmtId="187" fontId="3" fillId="7" borderId="3" xfId="1" applyNumberFormat="1" applyFont="1" applyFill="1" applyBorder="1" applyAlignment="1">
      <alignment horizontal="center" vertical="center"/>
    </xf>
    <xf numFmtId="187" fontId="3" fillId="7" borderId="1" xfId="1" applyNumberFormat="1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187" fontId="2" fillId="5" borderId="1" xfId="1" applyNumberFormat="1" applyFont="1" applyFill="1" applyBorder="1" applyAlignment="1">
      <alignment horizontal="center" vertical="center"/>
    </xf>
    <xf numFmtId="187" fontId="2" fillId="0" borderId="1" xfId="1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187" fontId="18" fillId="7" borderId="1" xfId="1" applyNumberFormat="1" applyFont="1" applyFill="1" applyBorder="1" applyAlignment="1">
      <alignment horizontal="center" vertical="center" wrapText="1"/>
    </xf>
    <xf numFmtId="187" fontId="3" fillId="6" borderId="3" xfId="1" applyNumberFormat="1" applyFont="1" applyFill="1" applyBorder="1" applyAlignment="1">
      <alignment horizontal="center" vertical="center"/>
    </xf>
    <xf numFmtId="187" fontId="3" fillId="6" borderId="1" xfId="1" applyNumberFormat="1" applyFont="1" applyFill="1" applyBorder="1" applyAlignment="1">
      <alignment horizontal="center" vertical="center"/>
    </xf>
    <xf numFmtId="187" fontId="18" fillId="7" borderId="1" xfId="1" applyNumberFormat="1" applyFont="1" applyFill="1" applyBorder="1" applyAlignment="1">
      <alignment horizontal="center" vertical="center"/>
    </xf>
    <xf numFmtId="2" fontId="5" fillId="6" borderId="1" xfId="1" applyNumberFormat="1" applyFont="1" applyFill="1" applyBorder="1" applyAlignment="1">
      <alignment horizontal="center" vertical="center"/>
    </xf>
    <xf numFmtId="43" fontId="5" fillId="6" borderId="1" xfId="1" applyFont="1" applyFill="1" applyBorder="1" applyAlignment="1">
      <alignment horizontal="center" vertical="center"/>
    </xf>
    <xf numFmtId="187" fontId="5" fillId="6" borderId="1" xfId="1" applyNumberFormat="1" applyFont="1" applyFill="1" applyBorder="1" applyAlignment="1">
      <alignment horizontal="center" vertical="center"/>
    </xf>
    <xf numFmtId="187" fontId="15" fillId="5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187" fontId="18" fillId="4" borderId="1" xfId="1" applyNumberFormat="1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187" fontId="13" fillId="4" borderId="1" xfId="1" applyNumberFormat="1" applyFont="1" applyFill="1" applyBorder="1" applyAlignment="1">
      <alignment horizontal="center" vertical="center"/>
    </xf>
    <xf numFmtId="2" fontId="5" fillId="7" borderId="1" xfId="1" applyNumberFormat="1" applyFont="1" applyFill="1" applyBorder="1" applyAlignment="1">
      <alignment horizontal="center" vertical="center"/>
    </xf>
    <xf numFmtId="43" fontId="5" fillId="7" borderId="1" xfId="1" applyFont="1" applyFill="1" applyBorder="1" applyAlignment="1">
      <alignment horizontal="center" vertical="center"/>
    </xf>
    <xf numFmtId="187" fontId="5" fillId="7" borderId="1" xfId="1" applyNumberFormat="1" applyFont="1" applyFill="1" applyBorder="1" applyAlignment="1">
      <alignment horizontal="center" vertical="center"/>
    </xf>
    <xf numFmtId="2" fontId="5" fillId="4" borderId="16" xfId="1" applyNumberFormat="1" applyFont="1" applyFill="1" applyBorder="1" applyAlignment="1">
      <alignment horizontal="center" vertical="center"/>
    </xf>
    <xf numFmtId="2" fontId="5" fillId="7" borderId="16" xfId="1" applyNumberFormat="1" applyFont="1" applyFill="1" applyBorder="1" applyAlignment="1">
      <alignment horizontal="center"/>
    </xf>
    <xf numFmtId="2" fontId="5" fillId="6" borderId="16" xfId="1" applyNumberFormat="1" applyFont="1" applyFill="1" applyBorder="1" applyAlignment="1">
      <alignment horizontal="center"/>
    </xf>
    <xf numFmtId="187" fontId="2" fillId="5" borderId="12" xfId="1" applyNumberFormat="1" applyFont="1" applyFill="1" applyBorder="1" applyAlignment="1">
      <alignment horizontal="center" vertical="center" wrapText="1"/>
    </xf>
    <xf numFmtId="187" fontId="3" fillId="7" borderId="9" xfId="1" applyNumberFormat="1" applyFont="1" applyFill="1" applyBorder="1" applyAlignment="1">
      <alignment horizontal="center" vertical="center"/>
    </xf>
    <xf numFmtId="187" fontId="3" fillId="7" borderId="12" xfId="1" applyNumberFormat="1" applyFont="1" applyFill="1" applyBorder="1" applyAlignment="1">
      <alignment horizontal="center" vertical="center"/>
    </xf>
    <xf numFmtId="187" fontId="2" fillId="5" borderId="9" xfId="1" applyNumberFormat="1" applyFont="1" applyFill="1" applyBorder="1" applyAlignment="1">
      <alignment horizontal="center" vertical="center"/>
    </xf>
    <xf numFmtId="187" fontId="2" fillId="5" borderId="12" xfId="1" applyNumberFormat="1" applyFont="1" applyFill="1" applyBorder="1" applyAlignment="1">
      <alignment horizontal="center" vertical="center"/>
    </xf>
    <xf numFmtId="187" fontId="3" fillId="6" borderId="9" xfId="1" applyNumberFormat="1" applyFont="1" applyFill="1" applyBorder="1" applyAlignment="1">
      <alignment horizontal="center" vertical="center"/>
    </xf>
    <xf numFmtId="187" fontId="3" fillId="6" borderId="12" xfId="1" applyNumberFormat="1" applyFont="1" applyFill="1" applyBorder="1" applyAlignment="1">
      <alignment horizontal="center" vertical="center"/>
    </xf>
    <xf numFmtId="187" fontId="2" fillId="5" borderId="3" xfId="1" applyNumberFormat="1" applyFont="1" applyFill="1" applyBorder="1" applyAlignment="1">
      <alignment horizontal="center" vertical="center"/>
    </xf>
    <xf numFmtId="187" fontId="2" fillId="0" borderId="3" xfId="1" applyNumberFormat="1" applyFont="1" applyFill="1" applyBorder="1" applyAlignment="1">
      <alignment horizontal="center" vertical="center" wrapText="1"/>
    </xf>
    <xf numFmtId="187" fontId="2" fillId="5" borderId="3" xfId="1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87" fontId="8" fillId="2" borderId="2" xfId="1" applyNumberFormat="1" applyFont="1" applyFill="1" applyBorder="1" applyAlignment="1">
      <alignment vertical="center"/>
    </xf>
    <xf numFmtId="187" fontId="11" fillId="2" borderId="1" xfId="1" applyNumberFormat="1" applyFont="1" applyFill="1" applyBorder="1" applyAlignment="1">
      <alignment horizontal="center" vertical="center" wrapText="1"/>
    </xf>
    <xf numFmtId="187" fontId="10" fillId="2" borderId="2" xfId="1" applyNumberFormat="1" applyFont="1" applyFill="1" applyBorder="1" applyAlignment="1">
      <alignment horizontal="center" vertical="center" wrapText="1"/>
    </xf>
    <xf numFmtId="187" fontId="10" fillId="2" borderId="4" xfId="1" applyNumberFormat="1" applyFont="1" applyFill="1" applyBorder="1" applyAlignment="1">
      <alignment horizontal="center" vertical="center" wrapText="1"/>
    </xf>
    <xf numFmtId="187" fontId="11" fillId="2" borderId="2" xfId="1" applyNumberFormat="1" applyFont="1" applyFill="1" applyBorder="1" applyAlignment="1">
      <alignment horizontal="center" vertical="center" wrapText="1"/>
    </xf>
    <xf numFmtId="187" fontId="11" fillId="2" borderId="4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2" fontId="11" fillId="2" borderId="2" xfId="1" applyNumberFormat="1" applyFont="1" applyFill="1" applyBorder="1" applyAlignment="1">
      <alignment horizontal="center" vertical="center" wrapText="1"/>
    </xf>
    <xf numFmtId="2" fontId="11" fillId="2" borderId="4" xfId="1" applyNumberFormat="1" applyFont="1" applyFill="1" applyBorder="1" applyAlignment="1">
      <alignment horizontal="center" vertical="center" wrapText="1"/>
    </xf>
    <xf numFmtId="187" fontId="16" fillId="2" borderId="2" xfId="1" applyNumberFormat="1" applyFont="1" applyFill="1" applyBorder="1" applyAlignment="1">
      <alignment horizontal="center" vertical="center" wrapText="1"/>
    </xf>
    <xf numFmtId="187" fontId="16" fillId="2" borderId="4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850C8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abSelected="1" zoomScale="70" zoomScaleNormal="7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O8" sqref="O8"/>
    </sheetView>
  </sheetViews>
  <sheetFormatPr defaultColWidth="9" defaultRowHeight="24.9" customHeight="1" x14ac:dyDescent="0.6"/>
  <cols>
    <col min="1" max="1" width="7.5" style="2" customWidth="1"/>
    <col min="2" max="2" width="5.69921875" style="1" customWidth="1"/>
    <col min="3" max="3" width="57" style="68" bestFit="1" customWidth="1"/>
    <col min="4" max="4" width="7.3984375" style="4" customWidth="1"/>
    <col min="5" max="5" width="8.3984375" style="4" customWidth="1"/>
    <col min="6" max="6" width="10.3984375" style="92" customWidth="1"/>
    <col min="7" max="7" width="8" style="4" customWidth="1"/>
    <col min="8" max="8" width="7.19921875" style="4" customWidth="1"/>
    <col min="9" max="9" width="7.59765625" style="4" customWidth="1"/>
    <col min="10" max="10" width="7.8984375" style="4" customWidth="1"/>
    <col min="11" max="11" width="9" style="4" customWidth="1"/>
    <col min="12" max="12" width="8.5" style="4" customWidth="1"/>
    <col min="13" max="13" width="6.19921875" style="4" customWidth="1"/>
    <col min="14" max="14" width="6.5" style="4" customWidth="1"/>
    <col min="15" max="15" width="6.59765625" style="4" customWidth="1"/>
    <col min="16" max="16" width="9.09765625" style="82" customWidth="1"/>
    <col min="17" max="17" width="11" style="82" customWidth="1"/>
    <col min="18" max="18" width="16.09765625" style="87" customWidth="1"/>
    <col min="19" max="19" width="8.69921875" style="3" customWidth="1"/>
    <col min="20" max="20" width="10.09765625" style="105" customWidth="1"/>
    <col min="21" max="21" width="12.5" style="3" customWidth="1"/>
    <col min="22" max="22" width="12.19921875" style="7" customWidth="1"/>
    <col min="23" max="16384" width="9" style="1"/>
  </cols>
  <sheetData>
    <row r="1" spans="1:25" s="28" customFormat="1" ht="34.5" customHeight="1" x14ac:dyDescent="0.7">
      <c r="A1" s="26" t="s">
        <v>57</v>
      </c>
      <c r="B1" s="27"/>
      <c r="C1" s="66"/>
      <c r="D1" s="29"/>
      <c r="E1" s="29"/>
      <c r="F1" s="88"/>
      <c r="G1" s="29"/>
      <c r="H1" s="29"/>
      <c r="I1" s="29"/>
      <c r="J1" s="30"/>
      <c r="K1" s="29"/>
      <c r="L1" s="31"/>
      <c r="M1" s="30" t="s">
        <v>77</v>
      </c>
      <c r="N1" s="31" t="s">
        <v>58</v>
      </c>
      <c r="O1" s="29"/>
      <c r="P1" s="94"/>
      <c r="Q1" s="94"/>
      <c r="R1" s="84" t="s">
        <v>59</v>
      </c>
      <c r="T1" s="104"/>
      <c r="U1" s="32"/>
      <c r="V1" s="33"/>
    </row>
    <row r="2" spans="1:25" s="39" customFormat="1" ht="51.75" customHeight="1" x14ac:dyDescent="0.25">
      <c r="A2" s="152" t="s">
        <v>80</v>
      </c>
      <c r="B2" s="152" t="s">
        <v>74</v>
      </c>
      <c r="C2" s="152" t="s">
        <v>54</v>
      </c>
      <c r="D2" s="148" t="s">
        <v>43</v>
      </c>
      <c r="E2" s="150" t="s">
        <v>44</v>
      </c>
      <c r="F2" s="155" t="s">
        <v>81</v>
      </c>
      <c r="G2" s="147" t="s">
        <v>88</v>
      </c>
      <c r="H2" s="147"/>
      <c r="I2" s="147"/>
      <c r="J2" s="150" t="s">
        <v>47</v>
      </c>
      <c r="K2" s="150" t="s">
        <v>89</v>
      </c>
      <c r="L2" s="150" t="s">
        <v>48</v>
      </c>
      <c r="M2" s="150" t="s">
        <v>49</v>
      </c>
      <c r="N2" s="150" t="s">
        <v>79</v>
      </c>
      <c r="O2" s="150" t="s">
        <v>50</v>
      </c>
      <c r="P2" s="157" t="s">
        <v>51</v>
      </c>
      <c r="Q2" s="157" t="s">
        <v>44</v>
      </c>
      <c r="R2" s="155" t="s">
        <v>82</v>
      </c>
      <c r="S2" s="159" t="s">
        <v>78</v>
      </c>
      <c r="T2" s="150" t="s">
        <v>52</v>
      </c>
      <c r="U2" s="37"/>
      <c r="V2" s="38" t="s">
        <v>75</v>
      </c>
    </row>
    <row r="3" spans="1:25" s="39" customFormat="1" ht="43.5" customHeight="1" x14ac:dyDescent="0.6">
      <c r="A3" s="153"/>
      <c r="B3" s="153"/>
      <c r="C3" s="153"/>
      <c r="D3" s="149"/>
      <c r="E3" s="151"/>
      <c r="F3" s="156"/>
      <c r="G3" s="40" t="s">
        <v>45</v>
      </c>
      <c r="H3" s="41" t="s">
        <v>46</v>
      </c>
      <c r="I3" s="42" t="s">
        <v>53</v>
      </c>
      <c r="J3" s="151"/>
      <c r="K3" s="151"/>
      <c r="L3" s="151"/>
      <c r="M3" s="151"/>
      <c r="N3" s="151"/>
      <c r="O3" s="151"/>
      <c r="P3" s="158"/>
      <c r="Q3" s="158"/>
      <c r="R3" s="156"/>
      <c r="S3" s="160"/>
      <c r="T3" s="151"/>
      <c r="U3" s="37"/>
      <c r="V3" s="38" t="s">
        <v>76</v>
      </c>
    </row>
    <row r="4" spans="1:25" s="5" customFormat="1" ht="21.75" customHeight="1" x14ac:dyDescent="0.25">
      <c r="A4" s="153"/>
      <c r="B4" s="153"/>
      <c r="C4" s="145" t="s">
        <v>56</v>
      </c>
      <c r="D4" s="44">
        <v>1</v>
      </c>
      <c r="E4" s="44">
        <v>2</v>
      </c>
      <c r="F4" s="85">
        <v>3</v>
      </c>
      <c r="G4" s="45">
        <v>4</v>
      </c>
      <c r="H4" s="46">
        <v>5</v>
      </c>
      <c r="I4" s="47">
        <v>6</v>
      </c>
      <c r="J4" s="44">
        <v>7</v>
      </c>
      <c r="K4" s="47">
        <v>8</v>
      </c>
      <c r="L4" s="44">
        <v>9</v>
      </c>
      <c r="M4" s="44">
        <v>10</v>
      </c>
      <c r="N4" s="44">
        <v>11</v>
      </c>
      <c r="O4" s="44">
        <v>12</v>
      </c>
      <c r="P4" s="95" t="s">
        <v>91</v>
      </c>
      <c r="Q4" s="95" t="s">
        <v>92</v>
      </c>
      <c r="R4" s="85">
        <v>15</v>
      </c>
      <c r="S4" s="44">
        <v>16</v>
      </c>
      <c r="T4" s="146">
        <v>17</v>
      </c>
      <c r="U4" s="48"/>
      <c r="V4" s="49"/>
      <c r="W4" s="50"/>
      <c r="X4" s="50"/>
      <c r="Y4" s="50"/>
    </row>
    <row r="5" spans="1:25" s="6" customFormat="1" ht="24.75" customHeight="1" x14ac:dyDescent="0.6">
      <c r="A5" s="154"/>
      <c r="B5" s="154"/>
      <c r="C5" s="67"/>
      <c r="D5" s="43"/>
      <c r="E5" s="51"/>
      <c r="F5" s="89" t="s">
        <v>83</v>
      </c>
      <c r="G5" s="52"/>
      <c r="H5" s="53"/>
      <c r="I5" s="54"/>
      <c r="J5" s="51"/>
      <c r="K5" s="83" t="s">
        <v>90</v>
      </c>
      <c r="L5" s="51"/>
      <c r="M5" s="51"/>
      <c r="N5" s="51"/>
      <c r="O5" s="51"/>
      <c r="P5" s="96" t="s">
        <v>93</v>
      </c>
      <c r="Q5" s="97" t="s">
        <v>94</v>
      </c>
      <c r="R5" s="86" t="s">
        <v>95</v>
      </c>
      <c r="S5" s="55" t="s">
        <v>96</v>
      </c>
      <c r="T5" s="51"/>
      <c r="U5" s="56"/>
      <c r="V5" s="57"/>
      <c r="W5" s="58"/>
      <c r="X5" s="58"/>
      <c r="Y5" s="58"/>
    </row>
    <row r="6" spans="1:25" s="15" customFormat="1" ht="39" customHeight="1" x14ac:dyDescent="0.6">
      <c r="A6" s="8">
        <f>SUM(A7+A15+A17+A24+A28+A30+A39+A41+A47+A49+A52+A55+A57+A61+A74)</f>
        <v>58</v>
      </c>
      <c r="B6" s="9"/>
      <c r="C6" s="36" t="s">
        <v>0</v>
      </c>
      <c r="D6" s="10">
        <f t="shared" ref="D6:O6" si="0">SUM(D7+D15+D17+D24+D28+D30+D39+D41+D47+D49+D52+D55+D57+D61+D74)</f>
        <v>3932</v>
      </c>
      <c r="E6" s="10">
        <f t="shared" si="0"/>
        <v>3770</v>
      </c>
      <c r="F6" s="132">
        <f>(E6*100)/D6</f>
        <v>95.879959308240075</v>
      </c>
      <c r="G6" s="11">
        <f t="shared" si="0"/>
        <v>1863</v>
      </c>
      <c r="H6" s="34">
        <f t="shared" si="0"/>
        <v>833</v>
      </c>
      <c r="I6" s="12">
        <f>SUM(I7+I15+I17+I24+I28+I30+I39+I41+I47+I49+I52+I55+I57+I61+I74)</f>
        <v>2696</v>
      </c>
      <c r="J6" s="10">
        <f>SUM(J7+J15+J17+J24+J28+J30+J39+J41+J47+J49+J52+J55+J57+J61+J74)</f>
        <v>210</v>
      </c>
      <c r="K6" s="12">
        <f>SUM(K7,K15,K17,K24,K28,K30,K39,K41,K47,K49,K52,K55,K57,K61,K74)</f>
        <v>2486</v>
      </c>
      <c r="L6" s="10">
        <f t="shared" si="0"/>
        <v>118</v>
      </c>
      <c r="M6" s="10">
        <f t="shared" si="0"/>
        <v>137</v>
      </c>
      <c r="N6" s="10">
        <f t="shared" si="0"/>
        <v>0</v>
      </c>
      <c r="O6" s="10">
        <f t="shared" si="0"/>
        <v>0</v>
      </c>
      <c r="P6" s="125">
        <f>I6</f>
        <v>2696</v>
      </c>
      <c r="Q6" s="125">
        <f>E6-L6-M6-N6-O6</f>
        <v>3515</v>
      </c>
      <c r="R6" s="126">
        <f>(P6*100)/Q6</f>
        <v>76.699857752489336</v>
      </c>
      <c r="S6" s="127">
        <f>(R6*5)/100</f>
        <v>3.8349928876244666</v>
      </c>
      <c r="T6" s="128">
        <f>(SUM(V8:V79))/A6</f>
        <v>10845.086206896553</v>
      </c>
      <c r="U6" s="13"/>
      <c r="V6" s="14"/>
    </row>
    <row r="7" spans="1:25" s="79" customFormat="1" ht="31.5" customHeight="1" x14ac:dyDescent="0.6">
      <c r="A7" s="103">
        <v>7</v>
      </c>
      <c r="B7" s="101">
        <v>1</v>
      </c>
      <c r="C7" s="102" t="s">
        <v>55</v>
      </c>
      <c r="D7" s="93">
        <f t="shared" ref="D7:O7" si="1">SUM(D8:D14)</f>
        <v>582</v>
      </c>
      <c r="E7" s="93">
        <f t="shared" si="1"/>
        <v>561</v>
      </c>
      <c r="F7" s="133">
        <f>(E7*100)/D7</f>
        <v>96.391752577319593</v>
      </c>
      <c r="G7" s="136">
        <f t="shared" si="1"/>
        <v>246</v>
      </c>
      <c r="H7" s="137">
        <f t="shared" si="1"/>
        <v>117</v>
      </c>
      <c r="I7" s="108">
        <f>SUM(I8:I14)</f>
        <v>363</v>
      </c>
      <c r="J7" s="109">
        <f>SUM(J8:J14)</f>
        <v>28</v>
      </c>
      <c r="K7" s="108">
        <f>SUM(K8:K13)</f>
        <v>335</v>
      </c>
      <c r="L7" s="109">
        <f t="shared" si="1"/>
        <v>19</v>
      </c>
      <c r="M7" s="109">
        <f t="shared" si="1"/>
        <v>15</v>
      </c>
      <c r="N7" s="109">
        <f t="shared" si="1"/>
        <v>0</v>
      </c>
      <c r="O7" s="109">
        <f t="shared" si="1"/>
        <v>0</v>
      </c>
      <c r="P7" s="119">
        <f>I7</f>
        <v>363</v>
      </c>
      <c r="Q7" s="119">
        <f t="shared" ref="Q7:Q13" si="2">E7-L7-M7-N7-O7</f>
        <v>527</v>
      </c>
      <c r="R7" s="129">
        <f>(P7*100)/Q7</f>
        <v>68.880455407969635</v>
      </c>
      <c r="S7" s="130">
        <f>(R7*5)/100</f>
        <v>3.4440227703984818</v>
      </c>
      <c r="T7" s="131"/>
      <c r="U7" s="78"/>
      <c r="V7" s="19"/>
    </row>
    <row r="8" spans="1:25" s="18" customFormat="1" ht="24.9" customHeight="1" x14ac:dyDescent="0.6">
      <c r="A8" s="20"/>
      <c r="B8" s="21">
        <v>1.1000000000000001</v>
      </c>
      <c r="C8" s="22" t="s">
        <v>1</v>
      </c>
      <c r="D8" s="23">
        <v>62</v>
      </c>
      <c r="E8" s="16">
        <v>60</v>
      </c>
      <c r="F8" s="90">
        <f>(E8*100)/D8</f>
        <v>96.774193548387103</v>
      </c>
      <c r="G8" s="138">
        <v>31</v>
      </c>
      <c r="H8" s="139">
        <v>12</v>
      </c>
      <c r="I8" s="100">
        <f>SUM(G8:H8)</f>
        <v>43</v>
      </c>
      <c r="J8" s="112">
        <v>2</v>
      </c>
      <c r="K8" s="100">
        <f>I8-J8</f>
        <v>41</v>
      </c>
      <c r="L8" s="106">
        <v>0</v>
      </c>
      <c r="M8" s="106">
        <v>1</v>
      </c>
      <c r="N8" s="106"/>
      <c r="O8" s="106"/>
      <c r="P8" s="107">
        <f>I8</f>
        <v>43</v>
      </c>
      <c r="Q8" s="107">
        <f t="shared" si="2"/>
        <v>59</v>
      </c>
      <c r="R8" s="110">
        <f t="shared" ref="R8:R71" si="3">(P8*100)/Q8</f>
        <v>72.881355932203391</v>
      </c>
      <c r="S8" s="111">
        <f t="shared" ref="S8:S71" si="4">(R8*5)/100</f>
        <v>3.6440677966101696</v>
      </c>
      <c r="T8" s="112">
        <v>11699</v>
      </c>
      <c r="U8" s="24"/>
      <c r="V8" s="25">
        <f t="shared" ref="V8:V14" si="5">T8</f>
        <v>11699</v>
      </c>
    </row>
    <row r="9" spans="1:25" s="18" customFormat="1" ht="24.9" customHeight="1" x14ac:dyDescent="0.6">
      <c r="A9" s="20"/>
      <c r="B9" s="21">
        <v>1.2</v>
      </c>
      <c r="C9" s="22" t="s">
        <v>84</v>
      </c>
      <c r="D9" s="23">
        <v>168</v>
      </c>
      <c r="E9" s="16">
        <v>162</v>
      </c>
      <c r="F9" s="90">
        <f>(E9*100)/D9</f>
        <v>96.428571428571431</v>
      </c>
      <c r="G9" s="138">
        <v>68</v>
      </c>
      <c r="H9" s="139">
        <v>39</v>
      </c>
      <c r="I9" s="100">
        <f t="shared" ref="I9:I46" si="6">SUM(G9:H9)</f>
        <v>107</v>
      </c>
      <c r="J9" s="112">
        <v>12</v>
      </c>
      <c r="K9" s="100">
        <f t="shared" ref="K9:K13" si="7">I9-J9</f>
        <v>95</v>
      </c>
      <c r="L9" s="106">
        <v>2</v>
      </c>
      <c r="M9" s="106">
        <v>10</v>
      </c>
      <c r="N9" s="106"/>
      <c r="O9" s="106"/>
      <c r="P9" s="107">
        <f t="shared" ref="P9:P13" si="8">I9</f>
        <v>107</v>
      </c>
      <c r="Q9" s="107">
        <f t="shared" si="2"/>
        <v>150</v>
      </c>
      <c r="R9" s="110">
        <f>(P9*100)/Q9</f>
        <v>71.333333333333329</v>
      </c>
      <c r="S9" s="111">
        <f>(R9*5)/100</f>
        <v>3.5666666666666664</v>
      </c>
      <c r="T9" s="112">
        <v>11190</v>
      </c>
      <c r="U9" s="17"/>
      <c r="V9" s="25">
        <f t="shared" si="5"/>
        <v>11190</v>
      </c>
    </row>
    <row r="10" spans="1:25" s="18" customFormat="1" ht="24.9" customHeight="1" x14ac:dyDescent="0.6">
      <c r="A10" s="20"/>
      <c r="B10" s="21">
        <v>1.3</v>
      </c>
      <c r="C10" s="22" t="s">
        <v>2</v>
      </c>
      <c r="D10" s="23">
        <v>21</v>
      </c>
      <c r="E10" s="16">
        <v>20</v>
      </c>
      <c r="F10" s="90">
        <f t="shared" ref="F10:F23" si="9">(E10*100)/D10</f>
        <v>95.238095238095241</v>
      </c>
      <c r="G10" s="138">
        <v>6</v>
      </c>
      <c r="H10" s="139">
        <v>6</v>
      </c>
      <c r="I10" s="100">
        <f t="shared" si="6"/>
        <v>12</v>
      </c>
      <c r="J10" s="112">
        <v>0</v>
      </c>
      <c r="K10" s="100">
        <f t="shared" si="7"/>
        <v>12</v>
      </c>
      <c r="L10" s="106">
        <v>0</v>
      </c>
      <c r="M10" s="106">
        <v>0</v>
      </c>
      <c r="N10" s="106"/>
      <c r="O10" s="106"/>
      <c r="P10" s="107">
        <f t="shared" si="8"/>
        <v>12</v>
      </c>
      <c r="Q10" s="107">
        <f t="shared" si="2"/>
        <v>20</v>
      </c>
      <c r="R10" s="110">
        <f t="shared" si="3"/>
        <v>60</v>
      </c>
      <c r="S10" s="111">
        <f t="shared" si="4"/>
        <v>3</v>
      </c>
      <c r="T10" s="112">
        <v>11582</v>
      </c>
      <c r="U10" s="17"/>
      <c r="V10" s="25">
        <f t="shared" si="5"/>
        <v>11582</v>
      </c>
    </row>
    <row r="11" spans="1:25" s="18" customFormat="1" ht="24.9" customHeight="1" x14ac:dyDescent="0.6">
      <c r="A11" s="20"/>
      <c r="B11" s="21">
        <v>1.4</v>
      </c>
      <c r="C11" s="22" t="s">
        <v>3</v>
      </c>
      <c r="D11" s="23">
        <v>78</v>
      </c>
      <c r="E11" s="16">
        <v>76</v>
      </c>
      <c r="F11" s="90">
        <f t="shared" si="9"/>
        <v>97.435897435897431</v>
      </c>
      <c r="G11" s="138">
        <v>41</v>
      </c>
      <c r="H11" s="139">
        <v>9</v>
      </c>
      <c r="I11" s="100">
        <f t="shared" si="6"/>
        <v>50</v>
      </c>
      <c r="J11" s="112">
        <v>4</v>
      </c>
      <c r="K11" s="100">
        <f t="shared" si="7"/>
        <v>46</v>
      </c>
      <c r="L11" s="106">
        <v>1</v>
      </c>
      <c r="M11" s="106">
        <v>1</v>
      </c>
      <c r="N11" s="106"/>
      <c r="O11" s="106"/>
      <c r="P11" s="107">
        <f t="shared" si="8"/>
        <v>50</v>
      </c>
      <c r="Q11" s="107">
        <f t="shared" si="2"/>
        <v>74</v>
      </c>
      <c r="R11" s="110">
        <f t="shared" si="3"/>
        <v>67.567567567567565</v>
      </c>
      <c r="S11" s="111">
        <f t="shared" si="4"/>
        <v>3.3783783783783781</v>
      </c>
      <c r="T11" s="112">
        <v>10524</v>
      </c>
      <c r="U11" s="17"/>
      <c r="V11" s="25">
        <f t="shared" si="5"/>
        <v>10524</v>
      </c>
    </row>
    <row r="12" spans="1:25" s="18" customFormat="1" ht="24.9" customHeight="1" x14ac:dyDescent="0.6">
      <c r="A12" s="20"/>
      <c r="B12" s="21">
        <v>1.5</v>
      </c>
      <c r="C12" s="22" t="s">
        <v>85</v>
      </c>
      <c r="D12" s="23">
        <v>21</v>
      </c>
      <c r="E12" s="16">
        <v>19</v>
      </c>
      <c r="F12" s="90">
        <f t="shared" si="9"/>
        <v>90.476190476190482</v>
      </c>
      <c r="G12" s="138">
        <v>10</v>
      </c>
      <c r="H12" s="139">
        <v>4</v>
      </c>
      <c r="I12" s="100">
        <f t="shared" si="6"/>
        <v>14</v>
      </c>
      <c r="J12" s="112">
        <v>1</v>
      </c>
      <c r="K12" s="100">
        <f t="shared" si="7"/>
        <v>13</v>
      </c>
      <c r="L12" s="106">
        <v>2</v>
      </c>
      <c r="M12" s="106">
        <v>0</v>
      </c>
      <c r="N12" s="106"/>
      <c r="O12" s="106"/>
      <c r="P12" s="107">
        <f t="shared" si="8"/>
        <v>14</v>
      </c>
      <c r="Q12" s="107">
        <f t="shared" si="2"/>
        <v>17</v>
      </c>
      <c r="R12" s="110">
        <f t="shared" si="3"/>
        <v>82.352941176470594</v>
      </c>
      <c r="S12" s="111">
        <f t="shared" si="4"/>
        <v>4.1176470588235299</v>
      </c>
      <c r="T12" s="112">
        <v>9707</v>
      </c>
      <c r="U12" s="17"/>
      <c r="V12" s="25">
        <f t="shared" si="5"/>
        <v>9707</v>
      </c>
    </row>
    <row r="13" spans="1:25" s="64" customFormat="1" ht="26.25" customHeight="1" x14ac:dyDescent="0.25">
      <c r="A13" s="59"/>
      <c r="B13" s="60">
        <v>1.6</v>
      </c>
      <c r="C13" s="65" t="s">
        <v>4</v>
      </c>
      <c r="D13" s="61">
        <v>232</v>
      </c>
      <c r="E13" s="61">
        <v>224</v>
      </c>
      <c r="F13" s="91">
        <f t="shared" si="9"/>
        <v>96.551724137931032</v>
      </c>
      <c r="G13" s="81">
        <v>90</v>
      </c>
      <c r="H13" s="135">
        <v>47</v>
      </c>
      <c r="I13" s="100">
        <f t="shared" si="6"/>
        <v>137</v>
      </c>
      <c r="J13" s="23">
        <v>9</v>
      </c>
      <c r="K13" s="100">
        <f t="shared" si="7"/>
        <v>128</v>
      </c>
      <c r="L13" s="113">
        <v>14</v>
      </c>
      <c r="M13" s="113">
        <v>3</v>
      </c>
      <c r="N13" s="113"/>
      <c r="O13" s="113"/>
      <c r="P13" s="107">
        <f t="shared" si="8"/>
        <v>137</v>
      </c>
      <c r="Q13" s="99">
        <f t="shared" si="2"/>
        <v>207</v>
      </c>
      <c r="R13" s="114">
        <f t="shared" si="3"/>
        <v>66.183574879227052</v>
      </c>
      <c r="S13" s="115">
        <f t="shared" si="4"/>
        <v>3.3091787439613527</v>
      </c>
      <c r="T13" s="23">
        <v>10154</v>
      </c>
      <c r="U13" s="62"/>
      <c r="V13" s="63">
        <f t="shared" si="5"/>
        <v>10154</v>
      </c>
    </row>
    <row r="14" spans="1:25" s="64" customFormat="1" ht="24.9" customHeight="1" x14ac:dyDescent="0.6">
      <c r="A14" s="59"/>
      <c r="B14" s="60">
        <v>1.7</v>
      </c>
      <c r="C14" s="65" t="s">
        <v>86</v>
      </c>
      <c r="D14" s="61"/>
      <c r="E14" s="61"/>
      <c r="F14" s="90" t="e">
        <f t="shared" si="9"/>
        <v>#DIV/0!</v>
      </c>
      <c r="G14" s="81"/>
      <c r="H14" s="135"/>
      <c r="I14" s="100"/>
      <c r="J14" s="23"/>
      <c r="K14" s="143"/>
      <c r="L14" s="113"/>
      <c r="M14" s="113"/>
      <c r="N14" s="113"/>
      <c r="O14" s="113"/>
      <c r="P14" s="107"/>
      <c r="Q14" s="99"/>
      <c r="R14" s="114"/>
      <c r="S14" s="115"/>
      <c r="T14" s="23"/>
      <c r="U14" s="62"/>
      <c r="V14" s="63">
        <f t="shared" si="5"/>
        <v>0</v>
      </c>
    </row>
    <row r="15" spans="1:25" s="79" customFormat="1" ht="37.5" customHeight="1" x14ac:dyDescent="0.6">
      <c r="A15" s="103">
        <v>1</v>
      </c>
      <c r="B15" s="101">
        <v>2</v>
      </c>
      <c r="C15" s="102" t="s">
        <v>60</v>
      </c>
      <c r="D15" s="93">
        <f t="shared" ref="D15:O15" si="10">SUM(D16:D16)</f>
        <v>129</v>
      </c>
      <c r="E15" s="93">
        <f t="shared" si="10"/>
        <v>126</v>
      </c>
      <c r="F15" s="133">
        <f>(E15*100)/D15</f>
        <v>97.674418604651166</v>
      </c>
      <c r="G15" s="136">
        <f t="shared" si="10"/>
        <v>66</v>
      </c>
      <c r="H15" s="137">
        <f t="shared" si="10"/>
        <v>25</v>
      </c>
      <c r="I15" s="108">
        <f t="shared" si="10"/>
        <v>91</v>
      </c>
      <c r="J15" s="109">
        <f>SUM(J16:J16)</f>
        <v>7</v>
      </c>
      <c r="K15" s="108">
        <f>SUM(K16)</f>
        <v>84</v>
      </c>
      <c r="L15" s="109">
        <f t="shared" si="10"/>
        <v>5</v>
      </c>
      <c r="M15" s="109">
        <f t="shared" si="10"/>
        <v>5</v>
      </c>
      <c r="N15" s="109">
        <f t="shared" si="10"/>
        <v>0</v>
      </c>
      <c r="O15" s="109">
        <f t="shared" si="10"/>
        <v>0</v>
      </c>
      <c r="P15" s="119">
        <f t="shared" ref="P15:P77" si="11">I15</f>
        <v>91</v>
      </c>
      <c r="Q15" s="116">
        <f t="shared" ref="Q15:Q77" si="12">E15-L15-M15-N15-O15</f>
        <v>116</v>
      </c>
      <c r="R15" s="129">
        <f>(P15*100)/Q15</f>
        <v>78.448275862068968</v>
      </c>
      <c r="S15" s="130">
        <f>(R15*5)/100</f>
        <v>3.9224137931034484</v>
      </c>
      <c r="T15" s="131"/>
      <c r="U15" s="78"/>
      <c r="V15" s="35"/>
    </row>
    <row r="16" spans="1:25" s="18" customFormat="1" ht="32.25" customHeight="1" x14ac:dyDescent="0.6">
      <c r="A16" s="20"/>
      <c r="B16" s="21">
        <v>2.1</v>
      </c>
      <c r="C16" s="22" t="s">
        <v>5</v>
      </c>
      <c r="D16" s="23">
        <v>129</v>
      </c>
      <c r="E16" s="16">
        <v>126</v>
      </c>
      <c r="F16" s="90">
        <f t="shared" si="9"/>
        <v>97.674418604651166</v>
      </c>
      <c r="G16" s="138">
        <v>66</v>
      </c>
      <c r="H16" s="139">
        <v>25</v>
      </c>
      <c r="I16" s="100">
        <f t="shared" si="6"/>
        <v>91</v>
      </c>
      <c r="J16" s="112">
        <v>7</v>
      </c>
      <c r="K16" s="100">
        <f>I16-J16</f>
        <v>84</v>
      </c>
      <c r="L16" s="106">
        <v>5</v>
      </c>
      <c r="M16" s="106">
        <v>5</v>
      </c>
      <c r="N16" s="106"/>
      <c r="O16" s="112"/>
      <c r="P16" s="123">
        <f t="shared" si="11"/>
        <v>91</v>
      </c>
      <c r="Q16" s="98">
        <f t="shared" si="12"/>
        <v>116</v>
      </c>
      <c r="R16" s="124">
        <f t="shared" si="3"/>
        <v>78.448275862068968</v>
      </c>
      <c r="S16" s="111">
        <f t="shared" si="4"/>
        <v>3.9224137931034484</v>
      </c>
      <c r="T16" s="112">
        <v>11791</v>
      </c>
      <c r="U16" s="17"/>
      <c r="V16" s="25">
        <f>T16</f>
        <v>11791</v>
      </c>
    </row>
    <row r="17" spans="1:22" s="79" customFormat="1" ht="39" customHeight="1" x14ac:dyDescent="0.6">
      <c r="A17" s="103">
        <v>6</v>
      </c>
      <c r="B17" s="101">
        <v>3</v>
      </c>
      <c r="C17" s="102" t="s">
        <v>61</v>
      </c>
      <c r="D17" s="93">
        <f t="shared" ref="D17:O17" si="13">SUM(D18:D23)</f>
        <v>188</v>
      </c>
      <c r="E17" s="93">
        <f t="shared" si="13"/>
        <v>183</v>
      </c>
      <c r="F17" s="133">
        <f>(E17*100)/D17</f>
        <v>97.340425531914889</v>
      </c>
      <c r="G17" s="136">
        <f t="shared" si="13"/>
        <v>98</v>
      </c>
      <c r="H17" s="137">
        <f t="shared" si="13"/>
        <v>35</v>
      </c>
      <c r="I17" s="108">
        <f t="shared" si="13"/>
        <v>133</v>
      </c>
      <c r="J17" s="109">
        <f>SUM(J18:J23)</f>
        <v>7</v>
      </c>
      <c r="K17" s="108">
        <f>SUM(K18:K22)</f>
        <v>126</v>
      </c>
      <c r="L17" s="109">
        <f t="shared" si="13"/>
        <v>5</v>
      </c>
      <c r="M17" s="109">
        <f t="shared" si="13"/>
        <v>7</v>
      </c>
      <c r="N17" s="109">
        <f t="shared" si="13"/>
        <v>0</v>
      </c>
      <c r="O17" s="109">
        <f t="shared" si="13"/>
        <v>0</v>
      </c>
      <c r="P17" s="119">
        <f t="shared" si="11"/>
        <v>133</v>
      </c>
      <c r="Q17" s="116">
        <f t="shared" si="12"/>
        <v>171</v>
      </c>
      <c r="R17" s="129">
        <f>(P17*100)/Q17</f>
        <v>77.777777777777771</v>
      </c>
      <c r="S17" s="130">
        <f>(R17*5)/100</f>
        <v>3.8888888888888884</v>
      </c>
      <c r="T17" s="131"/>
      <c r="U17" s="78"/>
      <c r="V17" s="35"/>
    </row>
    <row r="18" spans="1:22" s="74" customFormat="1" ht="29.25" customHeight="1" x14ac:dyDescent="0.25">
      <c r="A18" s="69"/>
      <c r="B18" s="70">
        <v>3.1</v>
      </c>
      <c r="C18" s="65" t="s">
        <v>6</v>
      </c>
      <c r="D18" s="61">
        <v>60</v>
      </c>
      <c r="E18" s="71">
        <v>59</v>
      </c>
      <c r="F18" s="91">
        <f t="shared" si="9"/>
        <v>98.333333333333329</v>
      </c>
      <c r="G18" s="138">
        <v>39</v>
      </c>
      <c r="H18" s="139">
        <v>6</v>
      </c>
      <c r="I18" s="100">
        <f t="shared" si="6"/>
        <v>45</v>
      </c>
      <c r="J18" s="112">
        <v>3</v>
      </c>
      <c r="K18" s="100">
        <f t="shared" ref="K18:K22" si="14">I18-J18</f>
        <v>42</v>
      </c>
      <c r="L18" s="106">
        <v>1</v>
      </c>
      <c r="M18" s="106">
        <v>5</v>
      </c>
      <c r="N18" s="106"/>
      <c r="O18" s="106"/>
      <c r="P18" s="107">
        <f t="shared" si="11"/>
        <v>45</v>
      </c>
      <c r="Q18" s="99">
        <f t="shared" si="12"/>
        <v>53</v>
      </c>
      <c r="R18" s="110">
        <f t="shared" si="3"/>
        <v>84.905660377358487</v>
      </c>
      <c r="S18" s="111">
        <f t="shared" si="4"/>
        <v>4.2452830188679238</v>
      </c>
      <c r="T18" s="112">
        <v>13108</v>
      </c>
      <c r="U18" s="72"/>
      <c r="V18" s="73">
        <f t="shared" ref="V18:V23" si="15">T18</f>
        <v>13108</v>
      </c>
    </row>
    <row r="19" spans="1:22" s="18" customFormat="1" ht="24.9" customHeight="1" x14ac:dyDescent="0.6">
      <c r="A19" s="20"/>
      <c r="B19" s="21">
        <v>3.2</v>
      </c>
      <c r="C19" s="22" t="s">
        <v>7</v>
      </c>
      <c r="D19" s="23">
        <v>46</v>
      </c>
      <c r="E19" s="16">
        <v>45</v>
      </c>
      <c r="F19" s="90">
        <f t="shared" si="9"/>
        <v>97.826086956521735</v>
      </c>
      <c r="G19" s="138">
        <v>23</v>
      </c>
      <c r="H19" s="139">
        <v>4</v>
      </c>
      <c r="I19" s="100">
        <f t="shared" si="6"/>
        <v>27</v>
      </c>
      <c r="J19" s="112">
        <v>4</v>
      </c>
      <c r="K19" s="100">
        <f t="shared" si="14"/>
        <v>23</v>
      </c>
      <c r="L19" s="106">
        <v>2</v>
      </c>
      <c r="M19" s="106">
        <v>0</v>
      </c>
      <c r="N19" s="106"/>
      <c r="O19" s="106"/>
      <c r="P19" s="107">
        <f t="shared" si="11"/>
        <v>27</v>
      </c>
      <c r="Q19" s="99">
        <f t="shared" si="12"/>
        <v>43</v>
      </c>
      <c r="R19" s="110">
        <f t="shared" si="3"/>
        <v>62.790697674418603</v>
      </c>
      <c r="S19" s="111">
        <f t="shared" si="4"/>
        <v>3.1395348837209305</v>
      </c>
      <c r="T19" s="112">
        <v>13591</v>
      </c>
      <c r="U19" s="17"/>
      <c r="V19" s="25">
        <f t="shared" si="15"/>
        <v>13591</v>
      </c>
    </row>
    <row r="20" spans="1:22" s="18" customFormat="1" ht="24.9" customHeight="1" x14ac:dyDescent="0.6">
      <c r="A20" s="20"/>
      <c r="B20" s="21">
        <v>3.3</v>
      </c>
      <c r="C20" s="22" t="s">
        <v>8</v>
      </c>
      <c r="D20" s="23">
        <v>33</v>
      </c>
      <c r="E20" s="16">
        <v>32</v>
      </c>
      <c r="F20" s="90">
        <f t="shared" si="9"/>
        <v>96.969696969696969</v>
      </c>
      <c r="G20" s="138">
        <v>14</v>
      </c>
      <c r="H20" s="139">
        <v>8</v>
      </c>
      <c r="I20" s="100">
        <f t="shared" si="6"/>
        <v>22</v>
      </c>
      <c r="J20" s="112">
        <v>0</v>
      </c>
      <c r="K20" s="100">
        <f t="shared" si="14"/>
        <v>22</v>
      </c>
      <c r="L20" s="106">
        <v>1</v>
      </c>
      <c r="M20" s="106">
        <v>0</v>
      </c>
      <c r="N20" s="106"/>
      <c r="O20" s="106"/>
      <c r="P20" s="107">
        <f t="shared" si="11"/>
        <v>22</v>
      </c>
      <c r="Q20" s="99">
        <f t="shared" si="12"/>
        <v>31</v>
      </c>
      <c r="R20" s="110">
        <f t="shared" si="3"/>
        <v>70.967741935483872</v>
      </c>
      <c r="S20" s="111">
        <f t="shared" si="4"/>
        <v>3.5483870967741939</v>
      </c>
      <c r="T20" s="112">
        <v>14131</v>
      </c>
      <c r="U20" s="17"/>
      <c r="V20" s="25">
        <f t="shared" si="15"/>
        <v>14131</v>
      </c>
    </row>
    <row r="21" spans="1:22" s="18" customFormat="1" ht="24.9" customHeight="1" x14ac:dyDescent="0.6">
      <c r="A21" s="20"/>
      <c r="B21" s="21">
        <v>3.4</v>
      </c>
      <c r="C21" s="22" t="s">
        <v>9</v>
      </c>
      <c r="D21" s="23">
        <v>18</v>
      </c>
      <c r="E21" s="16">
        <v>17</v>
      </c>
      <c r="F21" s="90">
        <f t="shared" si="9"/>
        <v>94.444444444444443</v>
      </c>
      <c r="G21" s="138">
        <v>7</v>
      </c>
      <c r="H21" s="139">
        <v>8</v>
      </c>
      <c r="I21" s="100">
        <f t="shared" si="6"/>
        <v>15</v>
      </c>
      <c r="J21" s="112">
        <v>0</v>
      </c>
      <c r="K21" s="100">
        <f t="shared" si="14"/>
        <v>15</v>
      </c>
      <c r="L21" s="106">
        <v>1</v>
      </c>
      <c r="M21" s="106">
        <v>1</v>
      </c>
      <c r="N21" s="106"/>
      <c r="O21" s="106"/>
      <c r="P21" s="107">
        <f t="shared" si="11"/>
        <v>15</v>
      </c>
      <c r="Q21" s="99">
        <f t="shared" si="12"/>
        <v>15</v>
      </c>
      <c r="R21" s="110">
        <f t="shared" si="3"/>
        <v>100</v>
      </c>
      <c r="S21" s="111">
        <f t="shared" si="4"/>
        <v>5</v>
      </c>
      <c r="T21" s="112">
        <v>11559</v>
      </c>
      <c r="U21" s="17"/>
      <c r="V21" s="25">
        <f t="shared" si="15"/>
        <v>11559</v>
      </c>
    </row>
    <row r="22" spans="1:22" s="18" customFormat="1" ht="24.9" customHeight="1" x14ac:dyDescent="0.6">
      <c r="A22" s="20"/>
      <c r="B22" s="21">
        <v>3.5</v>
      </c>
      <c r="C22" s="22" t="s">
        <v>10</v>
      </c>
      <c r="D22" s="23">
        <v>31</v>
      </c>
      <c r="E22" s="16">
        <v>30</v>
      </c>
      <c r="F22" s="90">
        <f t="shared" si="9"/>
        <v>96.774193548387103</v>
      </c>
      <c r="G22" s="138">
        <v>15</v>
      </c>
      <c r="H22" s="139">
        <v>9</v>
      </c>
      <c r="I22" s="100">
        <f t="shared" si="6"/>
        <v>24</v>
      </c>
      <c r="J22" s="112"/>
      <c r="K22" s="100">
        <f t="shared" si="14"/>
        <v>24</v>
      </c>
      <c r="L22" s="106">
        <v>0</v>
      </c>
      <c r="M22" s="106">
        <v>1</v>
      </c>
      <c r="N22" s="106"/>
      <c r="O22" s="106"/>
      <c r="P22" s="107">
        <f t="shared" si="11"/>
        <v>24</v>
      </c>
      <c r="Q22" s="99">
        <f t="shared" si="12"/>
        <v>29</v>
      </c>
      <c r="R22" s="110">
        <f t="shared" si="3"/>
        <v>82.758620689655174</v>
      </c>
      <c r="S22" s="111">
        <f t="shared" si="4"/>
        <v>4.1379310344827589</v>
      </c>
      <c r="T22" s="112">
        <v>12580</v>
      </c>
      <c r="U22" s="17"/>
      <c r="V22" s="25">
        <f t="shared" si="15"/>
        <v>12580</v>
      </c>
    </row>
    <row r="23" spans="1:22" s="74" customFormat="1" ht="27.75" customHeight="1" x14ac:dyDescent="0.25">
      <c r="A23" s="69"/>
      <c r="B23" s="70">
        <v>3.6</v>
      </c>
      <c r="C23" s="65" t="s">
        <v>11</v>
      </c>
      <c r="D23" s="61"/>
      <c r="E23" s="71"/>
      <c r="F23" s="91" t="e">
        <f t="shared" si="9"/>
        <v>#DIV/0!</v>
      </c>
      <c r="G23" s="138"/>
      <c r="H23" s="139"/>
      <c r="I23" s="100"/>
      <c r="J23" s="112"/>
      <c r="K23" s="100"/>
      <c r="L23" s="106"/>
      <c r="M23" s="106"/>
      <c r="N23" s="106"/>
      <c r="O23" s="106"/>
      <c r="P23" s="107"/>
      <c r="Q23" s="99"/>
      <c r="R23" s="110"/>
      <c r="S23" s="111"/>
      <c r="T23" s="112"/>
      <c r="U23" s="72"/>
      <c r="V23" s="73">
        <f t="shared" si="15"/>
        <v>0</v>
      </c>
    </row>
    <row r="24" spans="1:22" s="79" customFormat="1" ht="33.75" customHeight="1" x14ac:dyDescent="0.6">
      <c r="A24" s="75">
        <v>3</v>
      </c>
      <c r="B24" s="75">
        <v>4</v>
      </c>
      <c r="C24" s="76" t="s">
        <v>62</v>
      </c>
      <c r="D24" s="77">
        <f t="shared" ref="D24:O24" si="16">SUM(D25:D27)</f>
        <v>54</v>
      </c>
      <c r="E24" s="77">
        <f t="shared" si="16"/>
        <v>52</v>
      </c>
      <c r="F24" s="134">
        <f>(E24*100)/D24</f>
        <v>96.296296296296291</v>
      </c>
      <c r="G24" s="140">
        <f t="shared" si="16"/>
        <v>31</v>
      </c>
      <c r="H24" s="141">
        <f t="shared" si="16"/>
        <v>5</v>
      </c>
      <c r="I24" s="117">
        <f t="shared" si="16"/>
        <v>36</v>
      </c>
      <c r="J24" s="118">
        <f>SUM(J25:J27)</f>
        <v>2</v>
      </c>
      <c r="K24" s="117">
        <f>SUM(K25:K26)</f>
        <v>34</v>
      </c>
      <c r="L24" s="118">
        <f t="shared" si="16"/>
        <v>2</v>
      </c>
      <c r="M24" s="118">
        <f t="shared" si="16"/>
        <v>0</v>
      </c>
      <c r="N24" s="118">
        <f t="shared" si="16"/>
        <v>0</v>
      </c>
      <c r="O24" s="118">
        <f t="shared" si="16"/>
        <v>0</v>
      </c>
      <c r="P24" s="119">
        <f t="shared" si="11"/>
        <v>36</v>
      </c>
      <c r="Q24" s="116">
        <f t="shared" si="12"/>
        <v>50</v>
      </c>
      <c r="R24" s="120">
        <f>(P24*100)/Q24</f>
        <v>72</v>
      </c>
      <c r="S24" s="121">
        <f>(R24*5)/100</f>
        <v>3.6</v>
      </c>
      <c r="T24" s="122"/>
      <c r="U24" s="78"/>
      <c r="V24" s="35"/>
    </row>
    <row r="25" spans="1:22" s="18" customFormat="1" ht="24.9" customHeight="1" x14ac:dyDescent="0.6">
      <c r="A25" s="20"/>
      <c r="B25" s="21">
        <v>4.0999999999999996</v>
      </c>
      <c r="C25" s="22" t="s">
        <v>12</v>
      </c>
      <c r="D25" s="23">
        <v>41</v>
      </c>
      <c r="E25" s="16">
        <v>40</v>
      </c>
      <c r="F25" s="90">
        <f t="shared" ref="F25:F26" si="17">(E25*100)/D25</f>
        <v>97.560975609756099</v>
      </c>
      <c r="G25" s="138">
        <v>22</v>
      </c>
      <c r="H25" s="139">
        <v>5</v>
      </c>
      <c r="I25" s="142">
        <f t="shared" si="6"/>
        <v>27</v>
      </c>
      <c r="J25" s="112">
        <v>2</v>
      </c>
      <c r="K25" s="100">
        <f t="shared" ref="K25:K26" si="18">I25-J25</f>
        <v>25</v>
      </c>
      <c r="L25" s="106">
        <v>1</v>
      </c>
      <c r="M25" s="106" t="s">
        <v>87</v>
      </c>
      <c r="N25" s="106"/>
      <c r="O25" s="106"/>
      <c r="P25" s="107">
        <f t="shared" si="11"/>
        <v>27</v>
      </c>
      <c r="Q25" s="99">
        <f>E25-L25</f>
        <v>39</v>
      </c>
      <c r="R25" s="110">
        <f t="shared" si="3"/>
        <v>69.230769230769226</v>
      </c>
      <c r="S25" s="111">
        <f t="shared" si="4"/>
        <v>3.4615384615384612</v>
      </c>
      <c r="T25" s="112">
        <v>11769</v>
      </c>
      <c r="U25" s="17"/>
      <c r="V25" s="25">
        <f>T25</f>
        <v>11769</v>
      </c>
    </row>
    <row r="26" spans="1:22" s="18" customFormat="1" ht="24.9" customHeight="1" x14ac:dyDescent="0.6">
      <c r="A26" s="20"/>
      <c r="B26" s="21">
        <v>4.2</v>
      </c>
      <c r="C26" s="22" t="s">
        <v>13</v>
      </c>
      <c r="D26" s="23">
        <v>13</v>
      </c>
      <c r="E26" s="16">
        <v>12</v>
      </c>
      <c r="F26" s="90">
        <f t="shared" si="17"/>
        <v>92.307692307692307</v>
      </c>
      <c r="G26" s="138">
        <v>9</v>
      </c>
      <c r="H26" s="139">
        <v>0</v>
      </c>
      <c r="I26" s="142">
        <f t="shared" si="6"/>
        <v>9</v>
      </c>
      <c r="J26" s="112">
        <v>0</v>
      </c>
      <c r="K26" s="100">
        <f t="shared" si="18"/>
        <v>9</v>
      </c>
      <c r="L26" s="106">
        <v>1</v>
      </c>
      <c r="M26" s="106" t="s">
        <v>87</v>
      </c>
      <c r="N26" s="106"/>
      <c r="O26" s="106"/>
      <c r="P26" s="107">
        <f t="shared" si="11"/>
        <v>9</v>
      </c>
      <c r="Q26" s="99">
        <f>E26-L26</f>
        <v>11</v>
      </c>
      <c r="R26" s="110">
        <f t="shared" si="3"/>
        <v>81.818181818181813</v>
      </c>
      <c r="S26" s="111">
        <f t="shared" si="4"/>
        <v>4.0909090909090908</v>
      </c>
      <c r="T26" s="112">
        <v>16389</v>
      </c>
      <c r="U26" s="17"/>
      <c r="V26" s="25">
        <f>T26</f>
        <v>16389</v>
      </c>
    </row>
    <row r="27" spans="1:22" s="18" customFormat="1" ht="24.9" customHeight="1" x14ac:dyDescent="0.6">
      <c r="A27" s="20"/>
      <c r="B27" s="21">
        <v>4.3</v>
      </c>
      <c r="C27" s="22" t="s">
        <v>14</v>
      </c>
      <c r="D27" s="23"/>
      <c r="E27" s="16"/>
      <c r="F27" s="90"/>
      <c r="G27" s="138"/>
      <c r="H27" s="139"/>
      <c r="I27" s="142"/>
      <c r="J27" s="112"/>
      <c r="K27" s="100"/>
      <c r="L27" s="106"/>
      <c r="M27" s="106"/>
      <c r="N27" s="106"/>
      <c r="O27" s="106"/>
      <c r="P27" s="107"/>
      <c r="Q27" s="99"/>
      <c r="R27" s="110"/>
      <c r="S27" s="111"/>
      <c r="T27" s="112"/>
      <c r="U27" s="17"/>
      <c r="V27" s="25">
        <f>T27</f>
        <v>0</v>
      </c>
    </row>
    <row r="28" spans="1:22" s="79" customFormat="1" ht="31.5" customHeight="1" x14ac:dyDescent="0.6">
      <c r="A28" s="75">
        <v>1</v>
      </c>
      <c r="B28" s="75" t="s">
        <v>63</v>
      </c>
      <c r="C28" s="76"/>
      <c r="D28" s="77">
        <f t="shared" ref="D28:O28" si="19">SUM(D29:D29)</f>
        <v>154</v>
      </c>
      <c r="E28" s="77">
        <f t="shared" si="19"/>
        <v>146</v>
      </c>
      <c r="F28" s="134">
        <f>(E28*100)/D28</f>
        <v>94.805194805194802</v>
      </c>
      <c r="G28" s="140">
        <f t="shared" si="19"/>
        <v>90</v>
      </c>
      <c r="H28" s="141">
        <f t="shared" si="19"/>
        <v>17</v>
      </c>
      <c r="I28" s="117">
        <f t="shared" si="19"/>
        <v>107</v>
      </c>
      <c r="J28" s="118">
        <f>SUM(J29:J29)</f>
        <v>6</v>
      </c>
      <c r="K28" s="117">
        <f>SUM(K29)</f>
        <v>101</v>
      </c>
      <c r="L28" s="118">
        <f t="shared" si="19"/>
        <v>8</v>
      </c>
      <c r="M28" s="118">
        <f t="shared" si="19"/>
        <v>0</v>
      </c>
      <c r="N28" s="118">
        <f t="shared" si="19"/>
        <v>0</v>
      </c>
      <c r="O28" s="118">
        <f t="shared" si="19"/>
        <v>0</v>
      </c>
      <c r="P28" s="119">
        <f t="shared" si="11"/>
        <v>107</v>
      </c>
      <c r="Q28" s="116">
        <f t="shared" si="12"/>
        <v>138</v>
      </c>
      <c r="R28" s="129">
        <f>(P28*100)/Q28</f>
        <v>77.536231884057969</v>
      </c>
      <c r="S28" s="121">
        <f>(R28*5)/100</f>
        <v>3.8768115942028989</v>
      </c>
      <c r="T28" s="122"/>
      <c r="U28" s="78"/>
      <c r="V28" s="35"/>
    </row>
    <row r="29" spans="1:22" s="18" customFormat="1" ht="24.9" customHeight="1" x14ac:dyDescent="0.6">
      <c r="A29" s="20"/>
      <c r="B29" s="21">
        <v>5.0999999999999996</v>
      </c>
      <c r="C29" s="22" t="s">
        <v>15</v>
      </c>
      <c r="D29" s="23">
        <v>154</v>
      </c>
      <c r="E29" s="16">
        <v>146</v>
      </c>
      <c r="F29" s="90">
        <f t="shared" ref="F29" si="20">(E29*100)/D29</f>
        <v>94.805194805194802</v>
      </c>
      <c r="G29" s="138">
        <v>90</v>
      </c>
      <c r="H29" s="139">
        <v>17</v>
      </c>
      <c r="I29" s="142">
        <f t="shared" si="6"/>
        <v>107</v>
      </c>
      <c r="J29" s="112">
        <v>6</v>
      </c>
      <c r="K29" s="100">
        <f>I29-J29</f>
        <v>101</v>
      </c>
      <c r="L29" s="106">
        <v>8</v>
      </c>
      <c r="M29" s="106">
        <v>0</v>
      </c>
      <c r="N29" s="106"/>
      <c r="O29" s="106"/>
      <c r="P29" s="107">
        <f t="shared" si="11"/>
        <v>107</v>
      </c>
      <c r="Q29" s="99">
        <f t="shared" si="12"/>
        <v>138</v>
      </c>
      <c r="R29" s="110">
        <f t="shared" si="3"/>
        <v>77.536231884057969</v>
      </c>
      <c r="S29" s="111">
        <f t="shared" si="4"/>
        <v>3.8768115942028989</v>
      </c>
      <c r="T29" s="112">
        <v>12998</v>
      </c>
      <c r="U29" s="17"/>
      <c r="V29" s="25">
        <f>T29</f>
        <v>12998</v>
      </c>
    </row>
    <row r="30" spans="1:22" s="79" customFormat="1" ht="32.25" customHeight="1" x14ac:dyDescent="0.6">
      <c r="A30" s="75">
        <v>8</v>
      </c>
      <c r="B30" s="75">
        <v>6</v>
      </c>
      <c r="C30" s="76" t="s">
        <v>64</v>
      </c>
      <c r="D30" s="77">
        <f>SUM(D31:D38)</f>
        <v>359</v>
      </c>
      <c r="E30" s="77">
        <f t="shared" ref="E30:O30" si="21">SUM(E31:E38)</f>
        <v>358</v>
      </c>
      <c r="F30" s="134">
        <f>(E30*100)/D30</f>
        <v>99.721448467966567</v>
      </c>
      <c r="G30" s="140">
        <f t="shared" si="21"/>
        <v>201</v>
      </c>
      <c r="H30" s="141">
        <f t="shared" si="21"/>
        <v>81</v>
      </c>
      <c r="I30" s="117">
        <f t="shared" si="21"/>
        <v>282</v>
      </c>
      <c r="J30" s="118">
        <f>SUM(J31:J38)</f>
        <v>20</v>
      </c>
      <c r="K30" s="117">
        <f>SUM(K31:K37)</f>
        <v>262</v>
      </c>
      <c r="L30" s="118">
        <f t="shared" si="21"/>
        <v>20</v>
      </c>
      <c r="M30" s="118">
        <f t="shared" si="21"/>
        <v>28</v>
      </c>
      <c r="N30" s="118">
        <f t="shared" si="21"/>
        <v>0</v>
      </c>
      <c r="O30" s="118">
        <f t="shared" si="21"/>
        <v>0</v>
      </c>
      <c r="P30" s="119">
        <f t="shared" si="11"/>
        <v>282</v>
      </c>
      <c r="Q30" s="116">
        <f t="shared" si="12"/>
        <v>310</v>
      </c>
      <c r="R30" s="120">
        <f>(P30*100)/Q30</f>
        <v>90.967741935483872</v>
      </c>
      <c r="S30" s="121">
        <f>(R30*5)/100</f>
        <v>4.5483870967741939</v>
      </c>
      <c r="T30" s="122"/>
      <c r="U30" s="78"/>
      <c r="V30" s="35"/>
    </row>
    <row r="31" spans="1:22" s="18" customFormat="1" ht="24.9" customHeight="1" x14ac:dyDescent="0.6">
      <c r="A31" s="20"/>
      <c r="B31" s="21">
        <v>6.1</v>
      </c>
      <c r="C31" s="22" t="s">
        <v>16</v>
      </c>
      <c r="D31" s="23">
        <v>23</v>
      </c>
      <c r="E31" s="16">
        <v>23</v>
      </c>
      <c r="F31" s="90">
        <f t="shared" ref="F31:F38" si="22">(E31*100)/D31</f>
        <v>100</v>
      </c>
      <c r="G31" s="138">
        <v>7</v>
      </c>
      <c r="H31" s="139">
        <v>9</v>
      </c>
      <c r="I31" s="142">
        <f t="shared" si="6"/>
        <v>16</v>
      </c>
      <c r="J31" s="112">
        <v>2</v>
      </c>
      <c r="K31" s="100">
        <f t="shared" ref="K31:K37" si="23">I31-J31</f>
        <v>14</v>
      </c>
      <c r="L31" s="106">
        <v>3</v>
      </c>
      <c r="M31" s="106">
        <v>0</v>
      </c>
      <c r="N31" s="106"/>
      <c r="O31" s="106"/>
      <c r="P31" s="107">
        <f t="shared" si="11"/>
        <v>16</v>
      </c>
      <c r="Q31" s="99">
        <f t="shared" si="12"/>
        <v>20</v>
      </c>
      <c r="R31" s="110">
        <f t="shared" si="3"/>
        <v>80</v>
      </c>
      <c r="S31" s="111">
        <f t="shared" si="4"/>
        <v>4</v>
      </c>
      <c r="T31" s="112">
        <v>11334</v>
      </c>
      <c r="U31" s="17"/>
      <c r="V31" s="25">
        <f t="shared" ref="V31:V38" si="24">T31</f>
        <v>11334</v>
      </c>
    </row>
    <row r="32" spans="1:22" s="18" customFormat="1" ht="24.9" customHeight="1" x14ac:dyDescent="0.6">
      <c r="A32" s="20"/>
      <c r="B32" s="21">
        <v>6.2</v>
      </c>
      <c r="C32" s="22" t="s">
        <v>17</v>
      </c>
      <c r="D32" s="23">
        <v>103</v>
      </c>
      <c r="E32" s="16">
        <v>103</v>
      </c>
      <c r="F32" s="90">
        <f t="shared" si="22"/>
        <v>100</v>
      </c>
      <c r="G32" s="138">
        <v>70</v>
      </c>
      <c r="H32" s="139">
        <v>15</v>
      </c>
      <c r="I32" s="142">
        <f t="shared" si="6"/>
        <v>85</v>
      </c>
      <c r="J32" s="112">
        <v>3</v>
      </c>
      <c r="K32" s="100">
        <f t="shared" si="23"/>
        <v>82</v>
      </c>
      <c r="L32" s="106">
        <v>8</v>
      </c>
      <c r="M32" s="106">
        <v>2</v>
      </c>
      <c r="N32" s="106"/>
      <c r="O32" s="106"/>
      <c r="P32" s="107">
        <f t="shared" si="11"/>
        <v>85</v>
      </c>
      <c r="Q32" s="99">
        <f t="shared" si="12"/>
        <v>93</v>
      </c>
      <c r="R32" s="110">
        <f t="shared" si="3"/>
        <v>91.397849462365585</v>
      </c>
      <c r="S32" s="111">
        <f t="shared" si="4"/>
        <v>4.5698924731182791</v>
      </c>
      <c r="T32" s="112">
        <v>13663</v>
      </c>
      <c r="U32" s="17"/>
      <c r="V32" s="25">
        <f t="shared" si="24"/>
        <v>13663</v>
      </c>
    </row>
    <row r="33" spans="1:22" s="18" customFormat="1" ht="24.9" customHeight="1" x14ac:dyDescent="0.6">
      <c r="A33" s="20"/>
      <c r="B33" s="21">
        <v>6.3</v>
      </c>
      <c r="C33" s="22" t="s">
        <v>18</v>
      </c>
      <c r="D33" s="23">
        <v>63</v>
      </c>
      <c r="E33" s="16">
        <v>62</v>
      </c>
      <c r="F33" s="90">
        <f t="shared" si="22"/>
        <v>98.412698412698418</v>
      </c>
      <c r="G33" s="138">
        <v>22</v>
      </c>
      <c r="H33" s="139">
        <v>20</v>
      </c>
      <c r="I33" s="142">
        <f t="shared" si="6"/>
        <v>42</v>
      </c>
      <c r="J33" s="112">
        <v>2</v>
      </c>
      <c r="K33" s="100">
        <f t="shared" si="23"/>
        <v>40</v>
      </c>
      <c r="L33" s="106">
        <v>1</v>
      </c>
      <c r="M33" s="106">
        <v>12</v>
      </c>
      <c r="N33" s="106"/>
      <c r="O33" s="106"/>
      <c r="P33" s="107">
        <f t="shared" si="11"/>
        <v>42</v>
      </c>
      <c r="Q33" s="99">
        <f t="shared" si="12"/>
        <v>49</v>
      </c>
      <c r="R33" s="110">
        <f t="shared" si="3"/>
        <v>85.714285714285708</v>
      </c>
      <c r="S33" s="111">
        <f t="shared" si="4"/>
        <v>4.2857142857142856</v>
      </c>
      <c r="T33" s="112">
        <v>11107</v>
      </c>
      <c r="U33" s="17"/>
      <c r="V33" s="25">
        <f t="shared" si="24"/>
        <v>11107</v>
      </c>
    </row>
    <row r="34" spans="1:22" s="18" customFormat="1" ht="24.9" customHeight="1" x14ac:dyDescent="0.6">
      <c r="A34" s="20"/>
      <c r="B34" s="21">
        <v>6.4</v>
      </c>
      <c r="C34" s="22" t="s">
        <v>19</v>
      </c>
      <c r="D34" s="23">
        <v>53</v>
      </c>
      <c r="E34" s="16">
        <v>53</v>
      </c>
      <c r="F34" s="90">
        <f t="shared" si="22"/>
        <v>100</v>
      </c>
      <c r="G34" s="138">
        <v>35</v>
      </c>
      <c r="H34" s="139">
        <v>10</v>
      </c>
      <c r="I34" s="142">
        <f t="shared" si="6"/>
        <v>45</v>
      </c>
      <c r="J34" s="112">
        <v>6</v>
      </c>
      <c r="K34" s="100">
        <f t="shared" si="23"/>
        <v>39</v>
      </c>
      <c r="L34" s="106">
        <v>4</v>
      </c>
      <c r="M34" s="106">
        <v>3</v>
      </c>
      <c r="N34" s="106"/>
      <c r="O34" s="106"/>
      <c r="P34" s="107">
        <f t="shared" si="11"/>
        <v>45</v>
      </c>
      <c r="Q34" s="99">
        <f t="shared" si="12"/>
        <v>46</v>
      </c>
      <c r="R34" s="110">
        <f>(P34*100)/Q34</f>
        <v>97.826086956521735</v>
      </c>
      <c r="S34" s="111">
        <f t="shared" si="4"/>
        <v>4.8913043478260869</v>
      </c>
      <c r="T34" s="112">
        <v>12063</v>
      </c>
      <c r="U34" s="17"/>
      <c r="V34" s="25">
        <f t="shared" si="24"/>
        <v>12063</v>
      </c>
    </row>
    <row r="35" spans="1:22" s="18" customFormat="1" ht="24.9" customHeight="1" x14ac:dyDescent="0.6">
      <c r="A35" s="20"/>
      <c r="B35" s="21">
        <v>6.5</v>
      </c>
      <c r="C35" s="22" t="s">
        <v>20</v>
      </c>
      <c r="D35" s="23">
        <v>39</v>
      </c>
      <c r="E35" s="16">
        <v>39</v>
      </c>
      <c r="F35" s="90">
        <f t="shared" si="22"/>
        <v>100</v>
      </c>
      <c r="G35" s="138">
        <v>16</v>
      </c>
      <c r="H35" s="139">
        <v>16</v>
      </c>
      <c r="I35" s="142">
        <f t="shared" si="6"/>
        <v>32</v>
      </c>
      <c r="J35" s="112">
        <v>2</v>
      </c>
      <c r="K35" s="100">
        <f t="shared" si="23"/>
        <v>30</v>
      </c>
      <c r="L35" s="106">
        <v>1</v>
      </c>
      <c r="M35" s="106">
        <v>2</v>
      </c>
      <c r="N35" s="106"/>
      <c r="O35" s="106"/>
      <c r="P35" s="107">
        <f t="shared" si="11"/>
        <v>32</v>
      </c>
      <c r="Q35" s="99">
        <f t="shared" si="12"/>
        <v>36</v>
      </c>
      <c r="R35" s="110">
        <f t="shared" si="3"/>
        <v>88.888888888888886</v>
      </c>
      <c r="S35" s="111">
        <f t="shared" si="4"/>
        <v>4.4444444444444446</v>
      </c>
      <c r="T35" s="112">
        <v>11040</v>
      </c>
      <c r="U35" s="17"/>
      <c r="V35" s="25">
        <f t="shared" si="24"/>
        <v>11040</v>
      </c>
    </row>
    <row r="36" spans="1:22" s="18" customFormat="1" ht="24.9" customHeight="1" x14ac:dyDescent="0.6">
      <c r="A36" s="20"/>
      <c r="B36" s="21">
        <v>6.6</v>
      </c>
      <c r="C36" s="22" t="s">
        <v>21</v>
      </c>
      <c r="D36" s="23">
        <v>28</v>
      </c>
      <c r="E36" s="16">
        <v>28</v>
      </c>
      <c r="F36" s="90">
        <f t="shared" si="22"/>
        <v>100</v>
      </c>
      <c r="G36" s="138">
        <v>24</v>
      </c>
      <c r="H36" s="139">
        <v>3</v>
      </c>
      <c r="I36" s="142">
        <f t="shared" si="6"/>
        <v>27</v>
      </c>
      <c r="J36" s="112">
        <v>3</v>
      </c>
      <c r="K36" s="100">
        <f t="shared" si="23"/>
        <v>24</v>
      </c>
      <c r="L36" s="106">
        <v>1</v>
      </c>
      <c r="M36" s="106">
        <v>0</v>
      </c>
      <c r="N36" s="106"/>
      <c r="O36" s="106"/>
      <c r="P36" s="107">
        <f t="shared" si="11"/>
        <v>27</v>
      </c>
      <c r="Q36" s="99">
        <f t="shared" si="12"/>
        <v>27</v>
      </c>
      <c r="R36" s="110">
        <f>(P36*100)/Q36</f>
        <v>100</v>
      </c>
      <c r="S36" s="111">
        <f t="shared" si="4"/>
        <v>5</v>
      </c>
      <c r="T36" s="112">
        <v>14870</v>
      </c>
      <c r="U36" s="17"/>
      <c r="V36" s="25">
        <f t="shared" si="24"/>
        <v>14870</v>
      </c>
    </row>
    <row r="37" spans="1:22" s="18" customFormat="1" ht="24.9" customHeight="1" x14ac:dyDescent="0.6">
      <c r="A37" s="20"/>
      <c r="B37" s="21">
        <v>6.7</v>
      </c>
      <c r="C37" s="22" t="s">
        <v>22</v>
      </c>
      <c r="D37" s="23">
        <v>50</v>
      </c>
      <c r="E37" s="16">
        <v>50</v>
      </c>
      <c r="F37" s="90">
        <f t="shared" si="22"/>
        <v>100</v>
      </c>
      <c r="G37" s="138">
        <v>27</v>
      </c>
      <c r="H37" s="139">
        <v>8</v>
      </c>
      <c r="I37" s="142">
        <f t="shared" si="6"/>
        <v>35</v>
      </c>
      <c r="J37" s="112">
        <v>2</v>
      </c>
      <c r="K37" s="100">
        <f t="shared" si="23"/>
        <v>33</v>
      </c>
      <c r="L37" s="106">
        <v>2</v>
      </c>
      <c r="M37" s="106">
        <v>9</v>
      </c>
      <c r="N37" s="106"/>
      <c r="O37" s="106"/>
      <c r="P37" s="107">
        <f t="shared" si="11"/>
        <v>35</v>
      </c>
      <c r="Q37" s="99">
        <f t="shared" si="12"/>
        <v>39</v>
      </c>
      <c r="R37" s="110">
        <f t="shared" si="3"/>
        <v>89.743589743589737</v>
      </c>
      <c r="S37" s="111">
        <f t="shared" si="4"/>
        <v>4.4871794871794863</v>
      </c>
      <c r="T37" s="112">
        <v>11665</v>
      </c>
      <c r="U37" s="17"/>
      <c r="V37" s="25">
        <f t="shared" si="24"/>
        <v>11665</v>
      </c>
    </row>
    <row r="38" spans="1:22" s="64" customFormat="1" ht="22.5" customHeight="1" x14ac:dyDescent="0.25">
      <c r="A38" s="59"/>
      <c r="B38" s="60">
        <v>6.8</v>
      </c>
      <c r="C38" s="65" t="s">
        <v>23</v>
      </c>
      <c r="D38" s="61"/>
      <c r="E38" s="61"/>
      <c r="F38" s="91" t="e">
        <f t="shared" si="22"/>
        <v>#DIV/0!</v>
      </c>
      <c r="G38" s="81"/>
      <c r="H38" s="135"/>
      <c r="I38" s="144"/>
      <c r="J38" s="23"/>
      <c r="K38" s="100"/>
      <c r="L38" s="113"/>
      <c r="M38" s="113"/>
      <c r="N38" s="113"/>
      <c r="O38" s="113"/>
      <c r="P38" s="107"/>
      <c r="Q38" s="99"/>
      <c r="R38" s="114"/>
      <c r="S38" s="115"/>
      <c r="T38" s="23"/>
      <c r="U38" s="62"/>
      <c r="V38" s="63">
        <f t="shared" si="24"/>
        <v>0</v>
      </c>
    </row>
    <row r="39" spans="1:22" s="79" customFormat="1" ht="33.75" customHeight="1" x14ac:dyDescent="0.6">
      <c r="A39" s="75">
        <v>1</v>
      </c>
      <c r="B39" s="75">
        <v>7</v>
      </c>
      <c r="C39" s="76" t="s">
        <v>65</v>
      </c>
      <c r="D39" s="77">
        <f>SUM(D40:D40)</f>
        <v>100</v>
      </c>
      <c r="E39" s="77">
        <f t="shared" ref="E39:O39" si="25">SUM(E40:E40)</f>
        <v>98</v>
      </c>
      <c r="F39" s="134">
        <f>(E39*100)/D39</f>
        <v>98</v>
      </c>
      <c r="G39" s="140">
        <f t="shared" si="25"/>
        <v>45</v>
      </c>
      <c r="H39" s="141">
        <f t="shared" si="25"/>
        <v>35</v>
      </c>
      <c r="I39" s="117">
        <f t="shared" si="25"/>
        <v>80</v>
      </c>
      <c r="J39" s="118">
        <f>SUM(J40:J40)</f>
        <v>3</v>
      </c>
      <c r="K39" s="117">
        <f>SUM(K40)</f>
        <v>77</v>
      </c>
      <c r="L39" s="118">
        <f t="shared" si="25"/>
        <v>0</v>
      </c>
      <c r="M39" s="118">
        <f t="shared" si="25"/>
        <v>5</v>
      </c>
      <c r="N39" s="118">
        <f t="shared" si="25"/>
        <v>0</v>
      </c>
      <c r="O39" s="118">
        <f t="shared" si="25"/>
        <v>0</v>
      </c>
      <c r="P39" s="119">
        <f t="shared" si="11"/>
        <v>80</v>
      </c>
      <c r="Q39" s="116">
        <f t="shared" si="12"/>
        <v>93</v>
      </c>
      <c r="R39" s="120">
        <f>(P39*100)/Q39</f>
        <v>86.021505376344081</v>
      </c>
      <c r="S39" s="121">
        <f>(R39*5)/100</f>
        <v>4.301075268817204</v>
      </c>
      <c r="T39" s="122"/>
      <c r="U39" s="78"/>
      <c r="V39" s="35"/>
    </row>
    <row r="40" spans="1:22" s="18" customFormat="1" ht="24.9" customHeight="1" x14ac:dyDescent="0.6">
      <c r="A40" s="20"/>
      <c r="B40" s="21">
        <v>7.1</v>
      </c>
      <c r="C40" s="22" t="s">
        <v>24</v>
      </c>
      <c r="D40" s="23">
        <v>100</v>
      </c>
      <c r="E40" s="16">
        <v>98</v>
      </c>
      <c r="F40" s="90">
        <f t="shared" ref="F40" si="26">(E40*100)/D40</f>
        <v>98</v>
      </c>
      <c r="G40" s="138">
        <v>45</v>
      </c>
      <c r="H40" s="139">
        <v>35</v>
      </c>
      <c r="I40" s="142">
        <f t="shared" si="6"/>
        <v>80</v>
      </c>
      <c r="J40" s="112">
        <v>3</v>
      </c>
      <c r="K40" s="100">
        <f>I40-J40</f>
        <v>77</v>
      </c>
      <c r="L40" s="106">
        <v>0</v>
      </c>
      <c r="M40" s="106">
        <v>5</v>
      </c>
      <c r="N40" s="106"/>
      <c r="O40" s="106"/>
      <c r="P40" s="107">
        <f t="shared" si="11"/>
        <v>80</v>
      </c>
      <c r="Q40" s="99">
        <f t="shared" si="12"/>
        <v>93</v>
      </c>
      <c r="R40" s="110">
        <f t="shared" si="3"/>
        <v>86.021505376344081</v>
      </c>
      <c r="S40" s="111">
        <f t="shared" si="4"/>
        <v>4.301075268817204</v>
      </c>
      <c r="T40" s="112">
        <v>12387</v>
      </c>
      <c r="U40" s="17"/>
      <c r="V40" s="25">
        <f>T40</f>
        <v>12387</v>
      </c>
    </row>
    <row r="41" spans="1:22" s="79" customFormat="1" ht="34.5" customHeight="1" x14ac:dyDescent="0.6">
      <c r="A41" s="75">
        <v>5</v>
      </c>
      <c r="B41" s="75">
        <v>8</v>
      </c>
      <c r="C41" s="76" t="s">
        <v>66</v>
      </c>
      <c r="D41" s="77">
        <f>SUM(D42:D46)</f>
        <v>526</v>
      </c>
      <c r="E41" s="77">
        <f t="shared" ref="E41:O41" si="27">SUM(E42:E46)</f>
        <v>514</v>
      </c>
      <c r="F41" s="134">
        <f>(E41*100)/D41</f>
        <v>97.718631178707227</v>
      </c>
      <c r="G41" s="140">
        <f t="shared" si="27"/>
        <v>324</v>
      </c>
      <c r="H41" s="141">
        <f t="shared" si="27"/>
        <v>89</v>
      </c>
      <c r="I41" s="117">
        <f t="shared" si="27"/>
        <v>413</v>
      </c>
      <c r="J41" s="118">
        <f>SUM(J42:J46)</f>
        <v>30</v>
      </c>
      <c r="K41" s="117">
        <f>SUM(K42:K46)</f>
        <v>383</v>
      </c>
      <c r="L41" s="118">
        <f t="shared" si="27"/>
        <v>15</v>
      </c>
      <c r="M41" s="118">
        <f t="shared" si="27"/>
        <v>19</v>
      </c>
      <c r="N41" s="118">
        <f t="shared" si="27"/>
        <v>0</v>
      </c>
      <c r="O41" s="118">
        <f t="shared" si="27"/>
        <v>0</v>
      </c>
      <c r="P41" s="119">
        <f t="shared" si="11"/>
        <v>413</v>
      </c>
      <c r="Q41" s="116">
        <f t="shared" si="12"/>
        <v>480</v>
      </c>
      <c r="R41" s="120">
        <f>(P41*100)/Q41</f>
        <v>86.041666666666671</v>
      </c>
      <c r="S41" s="121">
        <f>(R41*5)/100</f>
        <v>4.3020833333333339</v>
      </c>
      <c r="T41" s="122"/>
      <c r="U41" s="78"/>
      <c r="V41" s="35"/>
    </row>
    <row r="42" spans="1:22" s="18" customFormat="1" ht="24.9" customHeight="1" x14ac:dyDescent="0.6">
      <c r="A42" s="20"/>
      <c r="B42" s="21">
        <v>8.1</v>
      </c>
      <c r="C42" s="22" t="s">
        <v>25</v>
      </c>
      <c r="D42" s="23">
        <v>120</v>
      </c>
      <c r="E42" s="16">
        <v>114</v>
      </c>
      <c r="F42" s="90">
        <f t="shared" ref="F42:F46" si="28">(E42*100)/D42</f>
        <v>95</v>
      </c>
      <c r="G42" s="138">
        <v>69</v>
      </c>
      <c r="H42" s="139">
        <v>20</v>
      </c>
      <c r="I42" s="142">
        <f t="shared" si="6"/>
        <v>89</v>
      </c>
      <c r="J42" s="112">
        <v>9</v>
      </c>
      <c r="K42" s="100">
        <f t="shared" ref="K42:K46" si="29">I42-J42</f>
        <v>80</v>
      </c>
      <c r="L42" s="106">
        <v>2</v>
      </c>
      <c r="M42" s="106">
        <v>7</v>
      </c>
      <c r="N42" s="106"/>
      <c r="O42" s="106"/>
      <c r="P42" s="107">
        <f t="shared" si="11"/>
        <v>89</v>
      </c>
      <c r="Q42" s="99">
        <f t="shared" si="12"/>
        <v>105</v>
      </c>
      <c r="R42" s="110">
        <f t="shared" si="3"/>
        <v>84.761904761904759</v>
      </c>
      <c r="S42" s="111">
        <f t="shared" si="4"/>
        <v>4.2380952380952381</v>
      </c>
      <c r="T42" s="112">
        <v>10003</v>
      </c>
      <c r="U42" s="17"/>
      <c r="V42" s="25">
        <f>T42</f>
        <v>10003</v>
      </c>
    </row>
    <row r="43" spans="1:22" s="18" customFormat="1" ht="24.9" customHeight="1" x14ac:dyDescent="0.6">
      <c r="A43" s="20"/>
      <c r="B43" s="21">
        <v>8.1999999999999993</v>
      </c>
      <c r="C43" s="22" t="s">
        <v>26</v>
      </c>
      <c r="D43" s="23">
        <v>186</v>
      </c>
      <c r="E43" s="16">
        <v>182</v>
      </c>
      <c r="F43" s="90">
        <f t="shared" si="28"/>
        <v>97.849462365591393</v>
      </c>
      <c r="G43" s="138">
        <v>104</v>
      </c>
      <c r="H43" s="139">
        <v>37</v>
      </c>
      <c r="I43" s="142">
        <f t="shared" si="6"/>
        <v>141</v>
      </c>
      <c r="J43" s="112">
        <v>14</v>
      </c>
      <c r="K43" s="100">
        <f t="shared" si="29"/>
        <v>127</v>
      </c>
      <c r="L43" s="106">
        <v>7</v>
      </c>
      <c r="M43" s="106">
        <v>9</v>
      </c>
      <c r="N43" s="106"/>
      <c r="O43" s="106"/>
      <c r="P43" s="107">
        <f t="shared" si="11"/>
        <v>141</v>
      </c>
      <c r="Q43" s="99">
        <f t="shared" si="12"/>
        <v>166</v>
      </c>
      <c r="R43" s="110">
        <f t="shared" si="3"/>
        <v>84.939759036144579</v>
      </c>
      <c r="S43" s="111">
        <f t="shared" si="4"/>
        <v>4.2469879518072284</v>
      </c>
      <c r="T43" s="112">
        <v>10940</v>
      </c>
      <c r="U43" s="17"/>
      <c r="V43" s="25">
        <f>T43</f>
        <v>10940</v>
      </c>
    </row>
    <row r="44" spans="1:22" s="18" customFormat="1" ht="24.9" customHeight="1" x14ac:dyDescent="0.6">
      <c r="A44" s="20"/>
      <c r="B44" s="21">
        <v>8.3000000000000007</v>
      </c>
      <c r="C44" s="22" t="s">
        <v>27</v>
      </c>
      <c r="D44" s="23">
        <v>63</v>
      </c>
      <c r="E44" s="16">
        <v>61</v>
      </c>
      <c r="F44" s="90">
        <f t="shared" si="28"/>
        <v>96.825396825396822</v>
      </c>
      <c r="G44" s="138">
        <v>43</v>
      </c>
      <c r="H44" s="139">
        <v>7</v>
      </c>
      <c r="I44" s="142">
        <f t="shared" si="6"/>
        <v>50</v>
      </c>
      <c r="J44" s="112">
        <v>2</v>
      </c>
      <c r="K44" s="100">
        <f t="shared" si="29"/>
        <v>48</v>
      </c>
      <c r="L44" s="106">
        <v>1</v>
      </c>
      <c r="M44" s="106">
        <v>1</v>
      </c>
      <c r="N44" s="106"/>
      <c r="O44" s="106"/>
      <c r="P44" s="107">
        <f t="shared" si="11"/>
        <v>50</v>
      </c>
      <c r="Q44" s="99">
        <f t="shared" si="12"/>
        <v>59</v>
      </c>
      <c r="R44" s="110">
        <f t="shared" si="3"/>
        <v>84.745762711864401</v>
      </c>
      <c r="S44" s="111">
        <f t="shared" si="4"/>
        <v>4.2372881355932206</v>
      </c>
      <c r="T44" s="112">
        <v>11521</v>
      </c>
      <c r="U44" s="17"/>
      <c r="V44" s="25">
        <f>T44</f>
        <v>11521</v>
      </c>
    </row>
    <row r="45" spans="1:22" s="18" customFormat="1" ht="24.9" customHeight="1" x14ac:dyDescent="0.6">
      <c r="A45" s="20"/>
      <c r="B45" s="21">
        <v>8.4</v>
      </c>
      <c r="C45" s="22" t="s">
        <v>28</v>
      </c>
      <c r="D45" s="23">
        <v>59</v>
      </c>
      <c r="E45" s="16">
        <v>59</v>
      </c>
      <c r="F45" s="90">
        <f t="shared" si="28"/>
        <v>100</v>
      </c>
      <c r="G45" s="138">
        <v>36</v>
      </c>
      <c r="H45" s="139">
        <v>14</v>
      </c>
      <c r="I45" s="142">
        <f t="shared" si="6"/>
        <v>50</v>
      </c>
      <c r="J45" s="112">
        <v>5</v>
      </c>
      <c r="K45" s="100">
        <f t="shared" si="29"/>
        <v>45</v>
      </c>
      <c r="L45" s="106">
        <v>3</v>
      </c>
      <c r="M45" s="106">
        <v>0</v>
      </c>
      <c r="N45" s="106"/>
      <c r="O45" s="106"/>
      <c r="P45" s="107">
        <f t="shared" si="11"/>
        <v>50</v>
      </c>
      <c r="Q45" s="99">
        <f t="shared" si="12"/>
        <v>56</v>
      </c>
      <c r="R45" s="110">
        <f t="shared" si="3"/>
        <v>89.285714285714292</v>
      </c>
      <c r="S45" s="111">
        <f t="shared" si="4"/>
        <v>4.4642857142857144</v>
      </c>
      <c r="T45" s="112">
        <v>11027</v>
      </c>
      <c r="U45" s="17"/>
      <c r="V45" s="25">
        <f>T45</f>
        <v>11027</v>
      </c>
    </row>
    <row r="46" spans="1:22" s="18" customFormat="1" ht="24.9" customHeight="1" x14ac:dyDescent="0.6">
      <c r="A46" s="20"/>
      <c r="B46" s="21">
        <v>8.5</v>
      </c>
      <c r="C46" s="22" t="s">
        <v>29</v>
      </c>
      <c r="D46" s="23">
        <v>98</v>
      </c>
      <c r="E46" s="16">
        <v>98</v>
      </c>
      <c r="F46" s="90">
        <f t="shared" si="28"/>
        <v>100</v>
      </c>
      <c r="G46" s="138">
        <v>72</v>
      </c>
      <c r="H46" s="139">
        <v>11</v>
      </c>
      <c r="I46" s="142">
        <f t="shared" si="6"/>
        <v>83</v>
      </c>
      <c r="J46" s="112">
        <v>0</v>
      </c>
      <c r="K46" s="100">
        <f t="shared" si="29"/>
        <v>83</v>
      </c>
      <c r="L46" s="106">
        <v>2</v>
      </c>
      <c r="M46" s="106">
        <v>2</v>
      </c>
      <c r="N46" s="106"/>
      <c r="O46" s="106"/>
      <c r="P46" s="107">
        <f t="shared" si="11"/>
        <v>83</v>
      </c>
      <c r="Q46" s="99">
        <f t="shared" si="12"/>
        <v>94</v>
      </c>
      <c r="R46" s="110">
        <f t="shared" si="3"/>
        <v>88.297872340425528</v>
      </c>
      <c r="S46" s="111">
        <f t="shared" si="4"/>
        <v>4.4148936170212769</v>
      </c>
      <c r="T46" s="112">
        <v>10158</v>
      </c>
      <c r="U46" s="17"/>
      <c r="V46" s="25">
        <f>T46</f>
        <v>10158</v>
      </c>
    </row>
    <row r="47" spans="1:22" s="79" customFormat="1" ht="33" customHeight="1" x14ac:dyDescent="0.6">
      <c r="A47" s="75">
        <v>1</v>
      </c>
      <c r="B47" s="75">
        <v>9</v>
      </c>
      <c r="C47" s="76" t="s">
        <v>67</v>
      </c>
      <c r="D47" s="77">
        <f t="shared" ref="D47:O47" si="30">SUM(D48:D48)</f>
        <v>188</v>
      </c>
      <c r="E47" s="77">
        <f t="shared" si="30"/>
        <v>161</v>
      </c>
      <c r="F47" s="134">
        <f>(E47*100)/D47</f>
        <v>85.638297872340431</v>
      </c>
      <c r="G47" s="140">
        <f t="shared" si="30"/>
        <v>64</v>
      </c>
      <c r="H47" s="141">
        <f t="shared" si="30"/>
        <v>64</v>
      </c>
      <c r="I47" s="117">
        <f t="shared" si="30"/>
        <v>128</v>
      </c>
      <c r="J47" s="118">
        <f>SUM(J48:J48)</f>
        <v>9</v>
      </c>
      <c r="K47" s="117">
        <f>SUM(K48)</f>
        <v>119</v>
      </c>
      <c r="L47" s="118">
        <f t="shared" si="30"/>
        <v>4</v>
      </c>
      <c r="M47" s="118">
        <f t="shared" si="30"/>
        <v>2</v>
      </c>
      <c r="N47" s="118">
        <f t="shared" si="30"/>
        <v>0</v>
      </c>
      <c r="O47" s="118">
        <f t="shared" si="30"/>
        <v>0</v>
      </c>
      <c r="P47" s="119">
        <f t="shared" si="11"/>
        <v>128</v>
      </c>
      <c r="Q47" s="116">
        <f t="shared" si="12"/>
        <v>155</v>
      </c>
      <c r="R47" s="120">
        <f>(P47*100)/Q47</f>
        <v>82.58064516129032</v>
      </c>
      <c r="S47" s="121">
        <f>(R47*5)/100</f>
        <v>4.129032258064516</v>
      </c>
      <c r="T47" s="122"/>
      <c r="U47" s="78"/>
      <c r="V47" s="35"/>
    </row>
    <row r="48" spans="1:22" s="18" customFormat="1" ht="24.9" customHeight="1" x14ac:dyDescent="0.6">
      <c r="A48" s="20"/>
      <c r="B48" s="21">
        <v>9.1</v>
      </c>
      <c r="C48" s="22" t="s">
        <v>30</v>
      </c>
      <c r="D48" s="23">
        <v>188</v>
      </c>
      <c r="E48" s="16">
        <v>161</v>
      </c>
      <c r="F48" s="90">
        <f t="shared" ref="F48" si="31">(E48*100)/D48</f>
        <v>85.638297872340431</v>
      </c>
      <c r="G48" s="138">
        <v>64</v>
      </c>
      <c r="H48" s="139">
        <v>64</v>
      </c>
      <c r="I48" s="142">
        <f t="shared" ref="I48:I79" si="32">SUM(G48:H48)</f>
        <v>128</v>
      </c>
      <c r="J48" s="112">
        <v>9</v>
      </c>
      <c r="K48" s="100">
        <f>I48-J48</f>
        <v>119</v>
      </c>
      <c r="L48" s="106">
        <v>4</v>
      </c>
      <c r="M48" s="106">
        <v>2</v>
      </c>
      <c r="N48" s="106"/>
      <c r="O48" s="106"/>
      <c r="P48" s="107">
        <f t="shared" si="11"/>
        <v>128</v>
      </c>
      <c r="Q48" s="99">
        <f t="shared" si="12"/>
        <v>155</v>
      </c>
      <c r="R48" s="110">
        <f t="shared" si="3"/>
        <v>82.58064516129032</v>
      </c>
      <c r="S48" s="111">
        <f t="shared" si="4"/>
        <v>4.129032258064516</v>
      </c>
      <c r="T48" s="112">
        <v>10070</v>
      </c>
      <c r="U48" s="17"/>
      <c r="V48" s="25">
        <f>T48</f>
        <v>10070</v>
      </c>
    </row>
    <row r="49" spans="1:22" s="79" customFormat="1" ht="32.25" customHeight="1" x14ac:dyDescent="0.6">
      <c r="A49" s="75">
        <v>2</v>
      </c>
      <c r="B49" s="75">
        <v>10</v>
      </c>
      <c r="C49" s="76" t="s">
        <v>68</v>
      </c>
      <c r="D49" s="77">
        <f t="shared" ref="D49:O49" si="33">SUM(D50:D51)</f>
        <v>123</v>
      </c>
      <c r="E49" s="77">
        <f t="shared" si="33"/>
        <v>117</v>
      </c>
      <c r="F49" s="134">
        <f>(E49*100)/D49</f>
        <v>95.121951219512198</v>
      </c>
      <c r="G49" s="140">
        <f t="shared" si="33"/>
        <v>59</v>
      </c>
      <c r="H49" s="141">
        <f t="shared" si="33"/>
        <v>17</v>
      </c>
      <c r="I49" s="117">
        <f t="shared" si="33"/>
        <v>76</v>
      </c>
      <c r="J49" s="118">
        <f>SUM(J50:J51)</f>
        <v>3</v>
      </c>
      <c r="K49" s="117">
        <f>SUM(K50:K51)</f>
        <v>73</v>
      </c>
      <c r="L49" s="118">
        <f t="shared" si="33"/>
        <v>11</v>
      </c>
      <c r="M49" s="118">
        <f t="shared" si="33"/>
        <v>1</v>
      </c>
      <c r="N49" s="118">
        <f t="shared" si="33"/>
        <v>0</v>
      </c>
      <c r="O49" s="118">
        <f t="shared" si="33"/>
        <v>0</v>
      </c>
      <c r="P49" s="119">
        <f t="shared" si="11"/>
        <v>76</v>
      </c>
      <c r="Q49" s="116">
        <f t="shared" si="12"/>
        <v>105</v>
      </c>
      <c r="R49" s="120">
        <f>(P49*100)/Q49</f>
        <v>72.38095238095238</v>
      </c>
      <c r="S49" s="121">
        <f>(R49*5)/100</f>
        <v>3.6190476190476191</v>
      </c>
      <c r="T49" s="122"/>
      <c r="U49" s="78"/>
      <c r="V49" s="35"/>
    </row>
    <row r="50" spans="1:22" s="18" customFormat="1" ht="24.9" customHeight="1" x14ac:dyDescent="0.6">
      <c r="A50" s="20"/>
      <c r="B50" s="21">
        <v>10.1</v>
      </c>
      <c r="C50" s="22" t="s">
        <v>31</v>
      </c>
      <c r="D50" s="23">
        <v>75</v>
      </c>
      <c r="E50" s="16">
        <v>72</v>
      </c>
      <c r="F50" s="90">
        <f t="shared" ref="F50:F51" si="34">(E50*100)/D50</f>
        <v>96</v>
      </c>
      <c r="G50" s="138">
        <v>22</v>
      </c>
      <c r="H50" s="139">
        <v>13</v>
      </c>
      <c r="I50" s="142">
        <f t="shared" si="32"/>
        <v>35</v>
      </c>
      <c r="J50" s="112">
        <v>2</v>
      </c>
      <c r="K50" s="100">
        <f t="shared" ref="K50:K51" si="35">I50-J50</f>
        <v>33</v>
      </c>
      <c r="L50" s="106">
        <v>8</v>
      </c>
      <c r="M50" s="106">
        <v>1</v>
      </c>
      <c r="N50" s="106"/>
      <c r="O50" s="106"/>
      <c r="P50" s="107">
        <f t="shared" si="11"/>
        <v>35</v>
      </c>
      <c r="Q50" s="99">
        <f t="shared" si="12"/>
        <v>63</v>
      </c>
      <c r="R50" s="110">
        <f t="shared" si="3"/>
        <v>55.555555555555557</v>
      </c>
      <c r="S50" s="111">
        <f t="shared" si="4"/>
        <v>2.7777777777777777</v>
      </c>
      <c r="T50" s="112">
        <v>10786</v>
      </c>
      <c r="U50" s="17"/>
      <c r="V50" s="25">
        <f>T50</f>
        <v>10786</v>
      </c>
    </row>
    <row r="51" spans="1:22" s="18" customFormat="1" ht="24.9" customHeight="1" x14ac:dyDescent="0.6">
      <c r="A51" s="20"/>
      <c r="B51" s="21">
        <v>10.199999999999999</v>
      </c>
      <c r="C51" s="22" t="s">
        <v>32</v>
      </c>
      <c r="D51" s="23">
        <v>48</v>
      </c>
      <c r="E51" s="16">
        <v>45</v>
      </c>
      <c r="F51" s="90">
        <f t="shared" si="34"/>
        <v>93.75</v>
      </c>
      <c r="G51" s="138">
        <v>37</v>
      </c>
      <c r="H51" s="139">
        <v>4</v>
      </c>
      <c r="I51" s="142">
        <f>SUM(G51:H51)</f>
        <v>41</v>
      </c>
      <c r="J51" s="112">
        <v>1</v>
      </c>
      <c r="K51" s="100">
        <f t="shared" si="35"/>
        <v>40</v>
      </c>
      <c r="L51" s="106">
        <v>3</v>
      </c>
      <c r="M51" s="106">
        <v>0</v>
      </c>
      <c r="N51" s="106"/>
      <c r="O51" s="106"/>
      <c r="P51" s="107">
        <f t="shared" si="11"/>
        <v>41</v>
      </c>
      <c r="Q51" s="99">
        <f t="shared" si="12"/>
        <v>42</v>
      </c>
      <c r="R51" s="110">
        <f t="shared" si="3"/>
        <v>97.61904761904762</v>
      </c>
      <c r="S51" s="111">
        <f t="shared" si="4"/>
        <v>4.8809523809523805</v>
      </c>
      <c r="T51" s="112">
        <v>12052</v>
      </c>
      <c r="U51" s="17"/>
      <c r="V51" s="25">
        <f>T51</f>
        <v>12052</v>
      </c>
    </row>
    <row r="52" spans="1:22" s="79" customFormat="1" ht="32.25" customHeight="1" x14ac:dyDescent="0.6">
      <c r="A52" s="101">
        <v>2</v>
      </c>
      <c r="B52" s="101">
        <v>11</v>
      </c>
      <c r="C52" s="102" t="s">
        <v>69</v>
      </c>
      <c r="D52" s="93">
        <f t="shared" ref="D52:O52" si="36">SUM(D53:D54)</f>
        <v>256</v>
      </c>
      <c r="E52" s="93">
        <f t="shared" si="36"/>
        <v>249</v>
      </c>
      <c r="F52" s="133">
        <f>(E52*100)/D52</f>
        <v>97.265625</v>
      </c>
      <c r="G52" s="136">
        <f t="shared" si="36"/>
        <v>66</v>
      </c>
      <c r="H52" s="137">
        <f t="shared" si="36"/>
        <v>57</v>
      </c>
      <c r="I52" s="108">
        <f t="shared" si="36"/>
        <v>123</v>
      </c>
      <c r="J52" s="109">
        <f>SUM(J53:J54)</f>
        <v>19</v>
      </c>
      <c r="K52" s="108">
        <f>SUM(K53:K54)</f>
        <v>104</v>
      </c>
      <c r="L52" s="109">
        <f t="shared" si="36"/>
        <v>3</v>
      </c>
      <c r="M52" s="109">
        <f t="shared" si="36"/>
        <v>5</v>
      </c>
      <c r="N52" s="109">
        <f t="shared" si="36"/>
        <v>0</v>
      </c>
      <c r="O52" s="109">
        <f t="shared" si="36"/>
        <v>0</v>
      </c>
      <c r="P52" s="119">
        <f t="shared" si="11"/>
        <v>123</v>
      </c>
      <c r="Q52" s="116">
        <f t="shared" si="12"/>
        <v>241</v>
      </c>
      <c r="R52" s="129">
        <f>(P52*100)/Q52</f>
        <v>51.037344398340252</v>
      </c>
      <c r="S52" s="130">
        <f>(R52*5)/100</f>
        <v>2.5518672199170127</v>
      </c>
      <c r="T52" s="131"/>
      <c r="U52" s="78"/>
      <c r="V52" s="35"/>
    </row>
    <row r="53" spans="1:22" s="18" customFormat="1" ht="24.9" customHeight="1" x14ac:dyDescent="0.6">
      <c r="A53" s="20"/>
      <c r="B53" s="21">
        <v>11.1</v>
      </c>
      <c r="C53" s="22" t="s">
        <v>33</v>
      </c>
      <c r="D53" s="23">
        <v>93</v>
      </c>
      <c r="E53" s="16">
        <v>89</v>
      </c>
      <c r="F53" s="90">
        <f t="shared" ref="F53:F54" si="37">(E53*100)/D53</f>
        <v>95.6989247311828</v>
      </c>
      <c r="G53" s="138">
        <v>34</v>
      </c>
      <c r="H53" s="139">
        <v>31</v>
      </c>
      <c r="I53" s="142">
        <f t="shared" si="32"/>
        <v>65</v>
      </c>
      <c r="J53" s="112">
        <v>7</v>
      </c>
      <c r="K53" s="100">
        <f t="shared" ref="K53:K54" si="38">I53-J53</f>
        <v>58</v>
      </c>
      <c r="L53" s="106">
        <v>2</v>
      </c>
      <c r="M53" s="106">
        <v>2</v>
      </c>
      <c r="N53" s="106"/>
      <c r="O53" s="106"/>
      <c r="P53" s="107">
        <f t="shared" si="11"/>
        <v>65</v>
      </c>
      <c r="Q53" s="99">
        <f t="shared" si="12"/>
        <v>85</v>
      </c>
      <c r="R53" s="110">
        <f t="shared" si="3"/>
        <v>76.470588235294116</v>
      </c>
      <c r="S53" s="111">
        <f t="shared" si="4"/>
        <v>3.8235294117647061</v>
      </c>
      <c r="T53" s="112">
        <v>10185</v>
      </c>
      <c r="U53" s="17"/>
      <c r="V53" s="25">
        <f>T53</f>
        <v>10185</v>
      </c>
    </row>
    <row r="54" spans="1:22" s="18" customFormat="1" ht="24.9" customHeight="1" x14ac:dyDescent="0.6">
      <c r="A54" s="20"/>
      <c r="B54" s="21">
        <v>11.2</v>
      </c>
      <c r="C54" s="22" t="s">
        <v>34</v>
      </c>
      <c r="D54" s="23">
        <v>163</v>
      </c>
      <c r="E54" s="16">
        <v>160</v>
      </c>
      <c r="F54" s="90">
        <f t="shared" si="37"/>
        <v>98.159509202453989</v>
      </c>
      <c r="G54" s="138">
        <v>32</v>
      </c>
      <c r="H54" s="139">
        <v>26</v>
      </c>
      <c r="I54" s="142">
        <f t="shared" si="32"/>
        <v>58</v>
      </c>
      <c r="J54" s="112">
        <v>12</v>
      </c>
      <c r="K54" s="100">
        <f t="shared" si="38"/>
        <v>46</v>
      </c>
      <c r="L54" s="106">
        <v>1</v>
      </c>
      <c r="M54" s="106">
        <v>3</v>
      </c>
      <c r="N54" s="106"/>
      <c r="O54" s="106"/>
      <c r="P54" s="107">
        <f t="shared" si="11"/>
        <v>58</v>
      </c>
      <c r="Q54" s="99">
        <f t="shared" si="12"/>
        <v>156</v>
      </c>
      <c r="R54" s="110">
        <f t="shared" si="3"/>
        <v>37.179487179487182</v>
      </c>
      <c r="S54" s="111">
        <f t="shared" si="4"/>
        <v>1.858974358974359</v>
      </c>
      <c r="T54" s="112">
        <v>9858</v>
      </c>
      <c r="U54" s="17"/>
      <c r="V54" s="25">
        <f>T54</f>
        <v>9858</v>
      </c>
    </row>
    <row r="55" spans="1:22" s="79" customFormat="1" ht="30" customHeight="1" x14ac:dyDescent="0.6">
      <c r="A55" s="101">
        <v>1</v>
      </c>
      <c r="B55" s="101">
        <v>12</v>
      </c>
      <c r="C55" s="102" t="s">
        <v>70</v>
      </c>
      <c r="D55" s="93">
        <f>SUM(D56:D56)</f>
        <v>28</v>
      </c>
      <c r="E55" s="93">
        <f t="shared" ref="E55:O55" si="39">SUM(E56:E56)</f>
        <v>28</v>
      </c>
      <c r="F55" s="133">
        <f>(E55*100)/D55</f>
        <v>100</v>
      </c>
      <c r="G55" s="136">
        <f t="shared" si="39"/>
        <v>18</v>
      </c>
      <c r="H55" s="137">
        <f t="shared" si="39"/>
        <v>5</v>
      </c>
      <c r="I55" s="108">
        <f t="shared" si="39"/>
        <v>23</v>
      </c>
      <c r="J55" s="109">
        <f>SUM(J56:J56)</f>
        <v>2</v>
      </c>
      <c r="K55" s="108">
        <f>SUM(K56)</f>
        <v>21</v>
      </c>
      <c r="L55" s="109">
        <f t="shared" si="39"/>
        <v>1</v>
      </c>
      <c r="M55" s="109">
        <f t="shared" si="39"/>
        <v>1</v>
      </c>
      <c r="N55" s="109">
        <f t="shared" si="39"/>
        <v>0</v>
      </c>
      <c r="O55" s="109">
        <f t="shared" si="39"/>
        <v>0</v>
      </c>
      <c r="P55" s="119">
        <f t="shared" si="11"/>
        <v>23</v>
      </c>
      <c r="Q55" s="116">
        <f t="shared" si="12"/>
        <v>26</v>
      </c>
      <c r="R55" s="129">
        <f>(P55*100)/Q55</f>
        <v>88.461538461538467</v>
      </c>
      <c r="S55" s="130">
        <f>(R55*5)/100</f>
        <v>4.4230769230769234</v>
      </c>
      <c r="T55" s="131"/>
      <c r="U55" s="78"/>
      <c r="V55" s="35"/>
    </row>
    <row r="56" spans="1:22" s="18" customFormat="1" ht="24.9" customHeight="1" x14ac:dyDescent="0.6">
      <c r="A56" s="20"/>
      <c r="B56" s="21">
        <v>12.1</v>
      </c>
      <c r="C56" s="22" t="s">
        <v>35</v>
      </c>
      <c r="D56" s="23">
        <v>28</v>
      </c>
      <c r="E56" s="16">
        <v>28</v>
      </c>
      <c r="F56" s="90">
        <f t="shared" ref="F56" si="40">(E56*100)/D56</f>
        <v>100</v>
      </c>
      <c r="G56" s="138">
        <v>18</v>
      </c>
      <c r="H56" s="139">
        <v>5</v>
      </c>
      <c r="I56" s="142">
        <f t="shared" si="32"/>
        <v>23</v>
      </c>
      <c r="J56" s="112">
        <v>2</v>
      </c>
      <c r="K56" s="100">
        <f>I56-J56</f>
        <v>21</v>
      </c>
      <c r="L56" s="106">
        <v>1</v>
      </c>
      <c r="M56" s="106">
        <v>1</v>
      </c>
      <c r="N56" s="106"/>
      <c r="O56" s="106"/>
      <c r="P56" s="107">
        <f t="shared" si="11"/>
        <v>23</v>
      </c>
      <c r="Q56" s="99">
        <f t="shared" si="12"/>
        <v>26</v>
      </c>
      <c r="R56" s="110">
        <f t="shared" si="3"/>
        <v>88.461538461538467</v>
      </c>
      <c r="S56" s="111">
        <f t="shared" si="4"/>
        <v>4.4230769230769234</v>
      </c>
      <c r="T56" s="112">
        <v>12232</v>
      </c>
      <c r="U56" s="17"/>
      <c r="V56" s="25">
        <f>T56</f>
        <v>12232</v>
      </c>
    </row>
    <row r="57" spans="1:22" s="79" customFormat="1" ht="32.25" customHeight="1" x14ac:dyDescent="0.6">
      <c r="A57" s="101">
        <v>3</v>
      </c>
      <c r="B57" s="101">
        <v>13</v>
      </c>
      <c r="C57" s="102" t="s">
        <v>71</v>
      </c>
      <c r="D57" s="93">
        <f>SUM(D58:D60)</f>
        <v>354</v>
      </c>
      <c r="E57" s="93">
        <f t="shared" ref="E57" si="41">SUM(E58:E60)</f>
        <v>338</v>
      </c>
      <c r="F57" s="133">
        <f>(E57*100)/D57</f>
        <v>95.480225988700568</v>
      </c>
      <c r="G57" s="136">
        <f t="shared" ref="G57" si="42">SUM(G58:G60)</f>
        <v>169</v>
      </c>
      <c r="H57" s="137">
        <f t="shared" ref="H57:O57" si="43">SUM(H58:H60)</f>
        <v>103</v>
      </c>
      <c r="I57" s="108">
        <f t="shared" si="43"/>
        <v>272</v>
      </c>
      <c r="J57" s="109">
        <f>SUM(J58:J60)</f>
        <v>18</v>
      </c>
      <c r="K57" s="108">
        <f>SUM(K58:K60)</f>
        <v>254</v>
      </c>
      <c r="L57" s="109">
        <f t="shared" si="43"/>
        <v>0</v>
      </c>
      <c r="M57" s="109">
        <f t="shared" si="43"/>
        <v>22</v>
      </c>
      <c r="N57" s="109">
        <f t="shared" si="43"/>
        <v>0</v>
      </c>
      <c r="O57" s="109">
        <f t="shared" si="43"/>
        <v>0</v>
      </c>
      <c r="P57" s="119">
        <f t="shared" si="11"/>
        <v>272</v>
      </c>
      <c r="Q57" s="116">
        <f t="shared" si="12"/>
        <v>316</v>
      </c>
      <c r="R57" s="129">
        <f>(P57*100)/Q57</f>
        <v>86.075949367088612</v>
      </c>
      <c r="S57" s="130">
        <f>(R57*5)/100</f>
        <v>4.3037974683544302</v>
      </c>
      <c r="T57" s="131"/>
      <c r="U57" s="78"/>
      <c r="V57" s="35"/>
    </row>
    <row r="58" spans="1:22" s="18" customFormat="1" ht="27.75" customHeight="1" x14ac:dyDescent="0.6">
      <c r="A58" s="20"/>
      <c r="B58" s="21">
        <v>13.1</v>
      </c>
      <c r="C58" s="22" t="s">
        <v>36</v>
      </c>
      <c r="D58" s="23">
        <v>195</v>
      </c>
      <c r="E58" s="16">
        <v>180</v>
      </c>
      <c r="F58" s="90">
        <f t="shared" ref="F58:F60" si="44">(E58*100)/D58</f>
        <v>92.307692307692307</v>
      </c>
      <c r="G58" s="138">
        <v>83</v>
      </c>
      <c r="H58" s="139">
        <v>58</v>
      </c>
      <c r="I58" s="142">
        <f t="shared" si="32"/>
        <v>141</v>
      </c>
      <c r="J58" s="112">
        <v>8</v>
      </c>
      <c r="K58" s="100">
        <f t="shared" ref="K58:K60" si="45">I58-J58</f>
        <v>133</v>
      </c>
      <c r="L58" s="106">
        <v>0</v>
      </c>
      <c r="M58" s="106">
        <v>8</v>
      </c>
      <c r="N58" s="106"/>
      <c r="O58" s="106"/>
      <c r="P58" s="107">
        <f t="shared" si="11"/>
        <v>141</v>
      </c>
      <c r="Q58" s="99">
        <f t="shared" si="12"/>
        <v>172</v>
      </c>
      <c r="R58" s="110">
        <f t="shared" si="3"/>
        <v>81.976744186046517</v>
      </c>
      <c r="S58" s="111">
        <f t="shared" si="4"/>
        <v>4.0988372093023262</v>
      </c>
      <c r="T58" s="112">
        <v>12099</v>
      </c>
      <c r="U58" s="17"/>
      <c r="V58" s="25">
        <f>T58</f>
        <v>12099</v>
      </c>
    </row>
    <row r="59" spans="1:22" s="64" customFormat="1" ht="26.25" customHeight="1" x14ac:dyDescent="0.25">
      <c r="A59" s="59"/>
      <c r="B59" s="60">
        <v>13.2</v>
      </c>
      <c r="C59" s="65" t="s">
        <v>37</v>
      </c>
      <c r="D59" s="61">
        <v>71</v>
      </c>
      <c r="E59" s="61">
        <v>71</v>
      </c>
      <c r="F59" s="91">
        <f t="shared" si="44"/>
        <v>100</v>
      </c>
      <c r="G59" s="81">
        <v>32</v>
      </c>
      <c r="H59" s="135">
        <v>29</v>
      </c>
      <c r="I59" s="144">
        <f t="shared" si="32"/>
        <v>61</v>
      </c>
      <c r="J59" s="23">
        <v>7</v>
      </c>
      <c r="K59" s="100">
        <f t="shared" si="45"/>
        <v>54</v>
      </c>
      <c r="L59" s="113">
        <v>0</v>
      </c>
      <c r="M59" s="113">
        <v>1</v>
      </c>
      <c r="N59" s="113"/>
      <c r="O59" s="113"/>
      <c r="P59" s="107">
        <f t="shared" si="11"/>
        <v>61</v>
      </c>
      <c r="Q59" s="99">
        <f t="shared" si="12"/>
        <v>70</v>
      </c>
      <c r="R59" s="114">
        <f t="shared" si="3"/>
        <v>87.142857142857139</v>
      </c>
      <c r="S59" s="115">
        <f t="shared" si="4"/>
        <v>4.3571428571428568</v>
      </c>
      <c r="T59" s="23">
        <v>9602</v>
      </c>
      <c r="U59" s="62"/>
      <c r="V59" s="63">
        <f>T59</f>
        <v>9602</v>
      </c>
    </row>
    <row r="60" spans="1:22" s="18" customFormat="1" ht="24.9" customHeight="1" x14ac:dyDescent="0.6">
      <c r="A60" s="20"/>
      <c r="B60" s="21">
        <v>13.3</v>
      </c>
      <c r="C60" s="22" t="s">
        <v>38</v>
      </c>
      <c r="D60" s="23">
        <v>88</v>
      </c>
      <c r="E60" s="16">
        <v>87</v>
      </c>
      <c r="F60" s="90">
        <f t="shared" si="44"/>
        <v>98.86363636363636</v>
      </c>
      <c r="G60" s="138">
        <v>54</v>
      </c>
      <c r="H60" s="139">
        <v>16</v>
      </c>
      <c r="I60" s="142">
        <f t="shared" si="32"/>
        <v>70</v>
      </c>
      <c r="J60" s="112">
        <v>3</v>
      </c>
      <c r="K60" s="100">
        <f t="shared" si="45"/>
        <v>67</v>
      </c>
      <c r="L60" s="106"/>
      <c r="M60" s="106">
        <v>13</v>
      </c>
      <c r="N60" s="106"/>
      <c r="O60" s="106"/>
      <c r="P60" s="107">
        <f t="shared" si="11"/>
        <v>70</v>
      </c>
      <c r="Q60" s="99">
        <f t="shared" si="12"/>
        <v>74</v>
      </c>
      <c r="R60" s="110">
        <f t="shared" si="3"/>
        <v>94.594594594594597</v>
      </c>
      <c r="S60" s="111">
        <f t="shared" si="4"/>
        <v>4.7297297297297298</v>
      </c>
      <c r="T60" s="112">
        <v>12694</v>
      </c>
      <c r="U60" s="17"/>
      <c r="V60" s="25">
        <f>T60</f>
        <v>12694</v>
      </c>
    </row>
    <row r="61" spans="1:22" s="79" customFormat="1" ht="30" customHeight="1" x14ac:dyDescent="0.6">
      <c r="A61" s="101">
        <v>12</v>
      </c>
      <c r="B61" s="101">
        <v>14</v>
      </c>
      <c r="C61" s="102" t="s">
        <v>72</v>
      </c>
      <c r="D61" s="93">
        <f>SUM(D62:D73)</f>
        <v>573</v>
      </c>
      <c r="E61" s="93">
        <f t="shared" ref="E61:O61" si="46">SUM(E62:E73)</f>
        <v>566</v>
      </c>
      <c r="F61" s="133">
        <f>(E61*100)/D61</f>
        <v>98.778359511343808</v>
      </c>
      <c r="G61" s="136">
        <f t="shared" si="46"/>
        <v>264</v>
      </c>
      <c r="H61" s="137">
        <f t="shared" si="46"/>
        <v>121</v>
      </c>
      <c r="I61" s="108">
        <f t="shared" si="46"/>
        <v>385</v>
      </c>
      <c r="J61" s="109">
        <f>SUM(J62:J73)</f>
        <v>36</v>
      </c>
      <c r="K61" s="108">
        <f>SUM(K62:K73)</f>
        <v>349</v>
      </c>
      <c r="L61" s="109">
        <f t="shared" si="46"/>
        <v>10</v>
      </c>
      <c r="M61" s="109">
        <f t="shared" si="46"/>
        <v>22</v>
      </c>
      <c r="N61" s="109">
        <f t="shared" si="46"/>
        <v>0</v>
      </c>
      <c r="O61" s="109">
        <f t="shared" si="46"/>
        <v>0</v>
      </c>
      <c r="P61" s="119">
        <f t="shared" si="11"/>
        <v>385</v>
      </c>
      <c r="Q61" s="116">
        <f t="shared" si="12"/>
        <v>534</v>
      </c>
      <c r="R61" s="129">
        <f>(P61*100)/Q61</f>
        <v>72.097378277153553</v>
      </c>
      <c r="S61" s="130">
        <f>(R61*5)/100</f>
        <v>3.6048689138576777</v>
      </c>
      <c r="T61" s="131"/>
      <c r="U61" s="78"/>
      <c r="V61" s="35"/>
    </row>
    <row r="62" spans="1:22" s="18" customFormat="1" ht="24.9" customHeight="1" x14ac:dyDescent="0.6">
      <c r="A62" s="20"/>
      <c r="B62" s="21">
        <v>14.1</v>
      </c>
      <c r="C62" s="22" t="s">
        <v>39</v>
      </c>
      <c r="D62" s="23">
        <v>135</v>
      </c>
      <c r="E62" s="16">
        <v>135</v>
      </c>
      <c r="F62" s="90">
        <f t="shared" ref="F62:F73" si="47">(E62*100)/D62</f>
        <v>100</v>
      </c>
      <c r="G62" s="138">
        <v>42</v>
      </c>
      <c r="H62" s="139">
        <v>28</v>
      </c>
      <c r="I62" s="142">
        <f t="shared" si="32"/>
        <v>70</v>
      </c>
      <c r="J62" s="112">
        <v>7</v>
      </c>
      <c r="K62" s="100">
        <f t="shared" ref="K62:K73" si="48">I62-J62</f>
        <v>63</v>
      </c>
      <c r="L62" s="106">
        <v>1</v>
      </c>
      <c r="M62" s="106">
        <v>10</v>
      </c>
      <c r="N62" s="106"/>
      <c r="O62" s="106"/>
      <c r="P62" s="107">
        <f t="shared" si="11"/>
        <v>70</v>
      </c>
      <c r="Q62" s="99">
        <f t="shared" si="12"/>
        <v>124</v>
      </c>
      <c r="R62" s="110">
        <f t="shared" si="3"/>
        <v>56.451612903225808</v>
      </c>
      <c r="S62" s="111">
        <f t="shared" si="4"/>
        <v>2.82258064516129</v>
      </c>
      <c r="T62" s="112">
        <v>10287</v>
      </c>
      <c r="U62" s="17"/>
      <c r="V62" s="25">
        <f t="shared" ref="V62:V73" si="49">T62</f>
        <v>10287</v>
      </c>
    </row>
    <row r="63" spans="1:22" s="18" customFormat="1" ht="24.9" customHeight="1" x14ac:dyDescent="0.6">
      <c r="A63" s="20"/>
      <c r="B63" s="21">
        <v>14.2</v>
      </c>
      <c r="C63" s="22" t="s">
        <v>40</v>
      </c>
      <c r="D63" s="23">
        <v>18</v>
      </c>
      <c r="E63" s="16">
        <v>17</v>
      </c>
      <c r="F63" s="90">
        <f t="shared" si="47"/>
        <v>94.444444444444443</v>
      </c>
      <c r="G63" s="138">
        <v>14</v>
      </c>
      <c r="H63" s="139">
        <v>0</v>
      </c>
      <c r="I63" s="142">
        <f t="shared" si="32"/>
        <v>14</v>
      </c>
      <c r="J63" s="112">
        <v>0</v>
      </c>
      <c r="K63" s="100">
        <f t="shared" si="48"/>
        <v>14</v>
      </c>
      <c r="L63" s="106">
        <v>3</v>
      </c>
      <c r="M63" s="106">
        <v>0</v>
      </c>
      <c r="N63" s="106"/>
      <c r="O63" s="106"/>
      <c r="P63" s="107">
        <f t="shared" si="11"/>
        <v>14</v>
      </c>
      <c r="Q63" s="99">
        <f t="shared" si="12"/>
        <v>14</v>
      </c>
      <c r="R63" s="110">
        <f t="shared" si="3"/>
        <v>100</v>
      </c>
      <c r="S63" s="111">
        <f t="shared" si="4"/>
        <v>5</v>
      </c>
      <c r="T63" s="112">
        <v>14643</v>
      </c>
      <c r="U63" s="17"/>
      <c r="V63" s="25">
        <f t="shared" si="49"/>
        <v>14643</v>
      </c>
    </row>
    <row r="64" spans="1:22" s="18" customFormat="1" ht="24.9" customHeight="1" x14ac:dyDescent="0.6">
      <c r="A64" s="20"/>
      <c r="B64" s="21">
        <v>14.3</v>
      </c>
      <c r="C64" s="22" t="s">
        <v>41</v>
      </c>
      <c r="D64" s="23">
        <v>37</v>
      </c>
      <c r="E64" s="16">
        <v>36</v>
      </c>
      <c r="F64" s="90">
        <f t="shared" si="47"/>
        <v>97.297297297297291</v>
      </c>
      <c r="G64" s="138">
        <v>14</v>
      </c>
      <c r="H64" s="139">
        <v>6</v>
      </c>
      <c r="I64" s="142">
        <f t="shared" si="32"/>
        <v>20</v>
      </c>
      <c r="J64" s="112">
        <v>4</v>
      </c>
      <c r="K64" s="100">
        <f t="shared" si="48"/>
        <v>16</v>
      </c>
      <c r="L64" s="106">
        <v>0</v>
      </c>
      <c r="M64" s="106">
        <v>3</v>
      </c>
      <c r="N64" s="106"/>
      <c r="O64" s="106"/>
      <c r="P64" s="107">
        <f t="shared" si="11"/>
        <v>20</v>
      </c>
      <c r="Q64" s="99">
        <f t="shared" si="12"/>
        <v>33</v>
      </c>
      <c r="R64" s="110">
        <f t="shared" si="3"/>
        <v>60.606060606060609</v>
      </c>
      <c r="S64" s="111">
        <f t="shared" si="4"/>
        <v>3.0303030303030307</v>
      </c>
      <c r="T64" s="112">
        <v>11024</v>
      </c>
      <c r="U64" s="17"/>
      <c r="V64" s="25">
        <f t="shared" si="49"/>
        <v>11024</v>
      </c>
    </row>
    <row r="65" spans="1:22" s="18" customFormat="1" ht="24.9" customHeight="1" x14ac:dyDescent="0.6">
      <c r="A65" s="20"/>
      <c r="B65" s="21">
        <v>14.4</v>
      </c>
      <c r="C65" s="22" t="s">
        <v>42</v>
      </c>
      <c r="D65" s="23">
        <v>33</v>
      </c>
      <c r="E65" s="16">
        <v>31</v>
      </c>
      <c r="F65" s="90">
        <f t="shared" si="47"/>
        <v>93.939393939393938</v>
      </c>
      <c r="G65" s="138">
        <v>4</v>
      </c>
      <c r="H65" s="139">
        <v>12</v>
      </c>
      <c r="I65" s="142">
        <f t="shared" si="32"/>
        <v>16</v>
      </c>
      <c r="J65" s="112">
        <v>3</v>
      </c>
      <c r="K65" s="100">
        <f t="shared" si="48"/>
        <v>13</v>
      </c>
      <c r="L65" s="106">
        <v>0</v>
      </c>
      <c r="M65" s="106">
        <v>1</v>
      </c>
      <c r="N65" s="106"/>
      <c r="O65" s="106"/>
      <c r="P65" s="107">
        <f t="shared" si="11"/>
        <v>16</v>
      </c>
      <c r="Q65" s="99">
        <f t="shared" si="12"/>
        <v>30</v>
      </c>
      <c r="R65" s="110">
        <f t="shared" si="3"/>
        <v>53.333333333333336</v>
      </c>
      <c r="S65" s="111">
        <f t="shared" si="4"/>
        <v>2.666666666666667</v>
      </c>
      <c r="T65" s="112">
        <v>9605</v>
      </c>
      <c r="U65" s="17"/>
      <c r="V65" s="25">
        <f t="shared" si="49"/>
        <v>9605</v>
      </c>
    </row>
    <row r="66" spans="1:22" s="18" customFormat="1" ht="24.9" customHeight="1" x14ac:dyDescent="0.6">
      <c r="A66" s="20"/>
      <c r="B66" s="21">
        <v>14.5</v>
      </c>
      <c r="C66" s="22" t="s">
        <v>33</v>
      </c>
      <c r="D66" s="23">
        <v>84</v>
      </c>
      <c r="E66" s="16">
        <v>83</v>
      </c>
      <c r="F66" s="90">
        <f t="shared" si="47"/>
        <v>98.80952380952381</v>
      </c>
      <c r="G66" s="138">
        <v>28</v>
      </c>
      <c r="H66" s="139">
        <v>26</v>
      </c>
      <c r="I66" s="142">
        <f t="shared" si="32"/>
        <v>54</v>
      </c>
      <c r="J66" s="112">
        <v>3</v>
      </c>
      <c r="K66" s="100">
        <f t="shared" si="48"/>
        <v>51</v>
      </c>
      <c r="L66" s="106">
        <v>1</v>
      </c>
      <c r="M66" s="106">
        <v>3</v>
      </c>
      <c r="N66" s="106"/>
      <c r="O66" s="106"/>
      <c r="P66" s="107">
        <f t="shared" si="11"/>
        <v>54</v>
      </c>
      <c r="Q66" s="99">
        <f t="shared" si="12"/>
        <v>79</v>
      </c>
      <c r="R66" s="110">
        <f t="shared" si="3"/>
        <v>68.35443037974683</v>
      </c>
      <c r="S66" s="111">
        <f t="shared" si="4"/>
        <v>3.4177215189873413</v>
      </c>
      <c r="T66" s="112">
        <v>10913</v>
      </c>
      <c r="U66" s="17"/>
      <c r="V66" s="25">
        <f t="shared" si="49"/>
        <v>10913</v>
      </c>
    </row>
    <row r="67" spans="1:22" s="18" customFormat="1" ht="24.9" customHeight="1" x14ac:dyDescent="0.6">
      <c r="A67" s="20"/>
      <c r="B67" s="21">
        <v>14.6</v>
      </c>
      <c r="C67" s="22" t="s">
        <v>30</v>
      </c>
      <c r="D67" s="23">
        <v>45</v>
      </c>
      <c r="E67" s="16">
        <v>44</v>
      </c>
      <c r="F67" s="90">
        <f t="shared" si="47"/>
        <v>97.777777777777771</v>
      </c>
      <c r="G67" s="138">
        <v>23</v>
      </c>
      <c r="H67" s="139">
        <v>12</v>
      </c>
      <c r="I67" s="142">
        <f t="shared" si="32"/>
        <v>35</v>
      </c>
      <c r="J67" s="112">
        <v>3</v>
      </c>
      <c r="K67" s="100">
        <f t="shared" si="48"/>
        <v>32</v>
      </c>
      <c r="L67" s="106">
        <v>1</v>
      </c>
      <c r="M67" s="106">
        <v>0</v>
      </c>
      <c r="N67" s="106"/>
      <c r="O67" s="106"/>
      <c r="P67" s="107">
        <f t="shared" si="11"/>
        <v>35</v>
      </c>
      <c r="Q67" s="99">
        <f t="shared" si="12"/>
        <v>43</v>
      </c>
      <c r="R67" s="110">
        <f t="shared" si="3"/>
        <v>81.395348837209298</v>
      </c>
      <c r="S67" s="111">
        <f t="shared" si="4"/>
        <v>4.0697674418604652</v>
      </c>
      <c r="T67" s="112">
        <v>11304</v>
      </c>
      <c r="U67" s="17"/>
      <c r="V67" s="25">
        <f t="shared" si="49"/>
        <v>11304</v>
      </c>
    </row>
    <row r="68" spans="1:22" s="18" customFormat="1" ht="24.9" customHeight="1" x14ac:dyDescent="0.6">
      <c r="A68" s="20"/>
      <c r="B68" s="21">
        <v>14.7</v>
      </c>
      <c r="C68" s="22" t="s">
        <v>26</v>
      </c>
      <c r="D68" s="23">
        <v>26</v>
      </c>
      <c r="E68" s="16">
        <v>26</v>
      </c>
      <c r="F68" s="90">
        <f t="shared" si="47"/>
        <v>100</v>
      </c>
      <c r="G68" s="138">
        <v>16</v>
      </c>
      <c r="H68" s="139">
        <v>5</v>
      </c>
      <c r="I68" s="142">
        <f t="shared" si="32"/>
        <v>21</v>
      </c>
      <c r="J68" s="112">
        <v>3</v>
      </c>
      <c r="K68" s="100">
        <f t="shared" si="48"/>
        <v>18</v>
      </c>
      <c r="L68" s="106">
        <v>1</v>
      </c>
      <c r="M68" s="106">
        <v>1</v>
      </c>
      <c r="N68" s="106"/>
      <c r="O68" s="106"/>
      <c r="P68" s="107">
        <f t="shared" si="11"/>
        <v>21</v>
      </c>
      <c r="Q68" s="99">
        <f t="shared" si="12"/>
        <v>24</v>
      </c>
      <c r="R68" s="110">
        <f t="shared" si="3"/>
        <v>87.5</v>
      </c>
      <c r="S68" s="111">
        <f t="shared" si="4"/>
        <v>4.375</v>
      </c>
      <c r="T68" s="112">
        <v>12641</v>
      </c>
      <c r="U68" s="17"/>
      <c r="V68" s="25">
        <f t="shared" si="49"/>
        <v>12641</v>
      </c>
    </row>
    <row r="69" spans="1:22" s="18" customFormat="1" ht="24.9" customHeight="1" x14ac:dyDescent="0.6">
      <c r="A69" s="20"/>
      <c r="B69" s="21">
        <v>14.8</v>
      </c>
      <c r="C69" s="22" t="s">
        <v>28</v>
      </c>
      <c r="D69" s="23">
        <v>28</v>
      </c>
      <c r="E69" s="16">
        <v>28</v>
      </c>
      <c r="F69" s="90">
        <f t="shared" si="47"/>
        <v>100</v>
      </c>
      <c r="G69" s="138">
        <v>17</v>
      </c>
      <c r="H69" s="139">
        <v>8</v>
      </c>
      <c r="I69" s="142">
        <f t="shared" si="32"/>
        <v>25</v>
      </c>
      <c r="J69" s="112">
        <v>6</v>
      </c>
      <c r="K69" s="100">
        <f t="shared" si="48"/>
        <v>19</v>
      </c>
      <c r="L69" s="106">
        <v>0</v>
      </c>
      <c r="M69" s="106">
        <v>0</v>
      </c>
      <c r="N69" s="106"/>
      <c r="O69" s="106"/>
      <c r="P69" s="107">
        <f t="shared" si="11"/>
        <v>25</v>
      </c>
      <c r="Q69" s="99">
        <f t="shared" si="12"/>
        <v>28</v>
      </c>
      <c r="R69" s="110">
        <f t="shared" si="3"/>
        <v>89.285714285714292</v>
      </c>
      <c r="S69" s="111">
        <f t="shared" si="4"/>
        <v>4.4642857142857144</v>
      </c>
      <c r="T69" s="112">
        <v>11614</v>
      </c>
      <c r="U69" s="17"/>
      <c r="V69" s="25">
        <f t="shared" si="49"/>
        <v>11614</v>
      </c>
    </row>
    <row r="70" spans="1:22" s="18" customFormat="1" ht="24.9" customHeight="1" x14ac:dyDescent="0.6">
      <c r="A70" s="20"/>
      <c r="B70" s="21">
        <v>14.9</v>
      </c>
      <c r="C70" s="22" t="s">
        <v>29</v>
      </c>
      <c r="D70" s="23">
        <v>69</v>
      </c>
      <c r="E70" s="16">
        <v>68</v>
      </c>
      <c r="F70" s="90">
        <f t="shared" si="47"/>
        <v>98.550724637681157</v>
      </c>
      <c r="G70" s="138">
        <v>51</v>
      </c>
      <c r="H70" s="139">
        <v>5</v>
      </c>
      <c r="I70" s="142">
        <f t="shared" si="32"/>
        <v>56</v>
      </c>
      <c r="J70" s="112">
        <v>3</v>
      </c>
      <c r="K70" s="100">
        <f t="shared" si="48"/>
        <v>53</v>
      </c>
      <c r="L70" s="106">
        <v>1</v>
      </c>
      <c r="M70" s="106">
        <v>0</v>
      </c>
      <c r="N70" s="106"/>
      <c r="O70" s="106"/>
      <c r="P70" s="107">
        <f t="shared" si="11"/>
        <v>56</v>
      </c>
      <c r="Q70" s="99">
        <f t="shared" si="12"/>
        <v>67</v>
      </c>
      <c r="R70" s="110">
        <f t="shared" si="3"/>
        <v>83.582089552238813</v>
      </c>
      <c r="S70" s="111">
        <f t="shared" si="4"/>
        <v>4.1791044776119408</v>
      </c>
      <c r="T70" s="112">
        <v>10557</v>
      </c>
      <c r="U70" s="17"/>
      <c r="V70" s="25">
        <f t="shared" si="49"/>
        <v>10557</v>
      </c>
    </row>
    <row r="71" spans="1:22" s="18" customFormat="1" ht="24.9" customHeight="1" x14ac:dyDescent="0.6">
      <c r="A71" s="20"/>
      <c r="B71" s="80">
        <v>14.1</v>
      </c>
      <c r="C71" s="22" t="s">
        <v>18</v>
      </c>
      <c r="D71" s="23">
        <v>36</v>
      </c>
      <c r="E71" s="16">
        <v>36</v>
      </c>
      <c r="F71" s="90">
        <f t="shared" si="47"/>
        <v>100</v>
      </c>
      <c r="G71" s="138">
        <v>23</v>
      </c>
      <c r="H71" s="139">
        <v>5</v>
      </c>
      <c r="I71" s="142">
        <f t="shared" si="32"/>
        <v>28</v>
      </c>
      <c r="J71" s="112">
        <v>0</v>
      </c>
      <c r="K71" s="100">
        <f t="shared" si="48"/>
        <v>28</v>
      </c>
      <c r="L71" s="106">
        <v>2</v>
      </c>
      <c r="M71" s="106">
        <v>1</v>
      </c>
      <c r="N71" s="106"/>
      <c r="O71" s="106"/>
      <c r="P71" s="107">
        <f t="shared" si="11"/>
        <v>28</v>
      </c>
      <c r="Q71" s="99">
        <f t="shared" si="12"/>
        <v>33</v>
      </c>
      <c r="R71" s="110">
        <f t="shared" si="3"/>
        <v>84.848484848484844</v>
      </c>
      <c r="S71" s="111">
        <f t="shared" si="4"/>
        <v>4.2424242424242422</v>
      </c>
      <c r="T71" s="112">
        <v>12646</v>
      </c>
      <c r="U71" s="17"/>
      <c r="V71" s="25">
        <f t="shared" si="49"/>
        <v>12646</v>
      </c>
    </row>
    <row r="72" spans="1:22" s="64" customFormat="1" ht="27" customHeight="1" x14ac:dyDescent="0.25">
      <c r="A72" s="59"/>
      <c r="B72" s="60">
        <v>14.11</v>
      </c>
      <c r="C72" s="65" t="s">
        <v>6</v>
      </c>
      <c r="D72" s="61">
        <v>45</v>
      </c>
      <c r="E72" s="61">
        <v>45</v>
      </c>
      <c r="F72" s="91">
        <f t="shared" si="47"/>
        <v>100</v>
      </c>
      <c r="G72" s="81">
        <v>26</v>
      </c>
      <c r="H72" s="135">
        <v>9</v>
      </c>
      <c r="I72" s="144">
        <f t="shared" si="32"/>
        <v>35</v>
      </c>
      <c r="J72" s="23">
        <v>3</v>
      </c>
      <c r="K72" s="100">
        <f t="shared" si="48"/>
        <v>32</v>
      </c>
      <c r="L72" s="113">
        <v>0</v>
      </c>
      <c r="M72" s="113">
        <v>2</v>
      </c>
      <c r="N72" s="113"/>
      <c r="O72" s="113"/>
      <c r="P72" s="107">
        <f t="shared" si="11"/>
        <v>35</v>
      </c>
      <c r="Q72" s="99">
        <f t="shared" si="12"/>
        <v>43</v>
      </c>
      <c r="R72" s="114">
        <f t="shared" ref="R72:R79" si="50">(P72*100)/Q72</f>
        <v>81.395348837209298</v>
      </c>
      <c r="S72" s="115">
        <f t="shared" ref="S72:S79" si="51">(R72*5)/100</f>
        <v>4.0697674418604652</v>
      </c>
      <c r="T72" s="23">
        <v>12203</v>
      </c>
      <c r="U72" s="62"/>
      <c r="V72" s="63">
        <f t="shared" si="49"/>
        <v>12203</v>
      </c>
    </row>
    <row r="73" spans="1:22" s="18" customFormat="1" ht="24.9" customHeight="1" x14ac:dyDescent="0.6">
      <c r="A73" s="20"/>
      <c r="B73" s="21">
        <v>14.12</v>
      </c>
      <c r="C73" s="22" t="s">
        <v>38</v>
      </c>
      <c r="D73" s="23">
        <v>17</v>
      </c>
      <c r="E73" s="16">
        <v>17</v>
      </c>
      <c r="F73" s="90">
        <f t="shared" si="47"/>
        <v>100</v>
      </c>
      <c r="G73" s="138">
        <v>6</v>
      </c>
      <c r="H73" s="139">
        <v>5</v>
      </c>
      <c r="I73" s="142">
        <f t="shared" si="32"/>
        <v>11</v>
      </c>
      <c r="J73" s="112">
        <v>1</v>
      </c>
      <c r="K73" s="100">
        <f t="shared" si="48"/>
        <v>10</v>
      </c>
      <c r="L73" s="106">
        <v>0</v>
      </c>
      <c r="M73" s="106">
        <v>1</v>
      </c>
      <c r="N73" s="106"/>
      <c r="O73" s="106"/>
      <c r="P73" s="107">
        <f t="shared" si="11"/>
        <v>11</v>
      </c>
      <c r="Q73" s="99">
        <f t="shared" si="12"/>
        <v>16</v>
      </c>
      <c r="R73" s="110">
        <f t="shared" si="50"/>
        <v>68.75</v>
      </c>
      <c r="S73" s="111">
        <f t="shared" si="51"/>
        <v>3.4375</v>
      </c>
      <c r="T73" s="112">
        <v>9720</v>
      </c>
      <c r="U73" s="17"/>
      <c r="V73" s="25">
        <f t="shared" si="49"/>
        <v>9720</v>
      </c>
    </row>
    <row r="74" spans="1:22" s="79" customFormat="1" ht="31.5" customHeight="1" x14ac:dyDescent="0.6">
      <c r="A74" s="101">
        <v>5</v>
      </c>
      <c r="B74" s="101">
        <v>15</v>
      </c>
      <c r="C74" s="102" t="s">
        <v>73</v>
      </c>
      <c r="D74" s="93">
        <f>SUM(D75:D79)</f>
        <v>318</v>
      </c>
      <c r="E74" s="93">
        <f t="shared" ref="E74:O74" si="52">SUM(E75:E79)</f>
        <v>273</v>
      </c>
      <c r="F74" s="133">
        <f>(E74*100)/D74</f>
        <v>85.84905660377359</v>
      </c>
      <c r="G74" s="136">
        <f t="shared" si="52"/>
        <v>122</v>
      </c>
      <c r="H74" s="137">
        <f t="shared" si="52"/>
        <v>62</v>
      </c>
      <c r="I74" s="108">
        <f t="shared" si="52"/>
        <v>184</v>
      </c>
      <c r="J74" s="109">
        <f>SUM(J75:J79)</f>
        <v>20</v>
      </c>
      <c r="K74" s="108">
        <f>SUM(K75:K79)</f>
        <v>164</v>
      </c>
      <c r="L74" s="109">
        <f t="shared" si="52"/>
        <v>15</v>
      </c>
      <c r="M74" s="109">
        <f t="shared" si="52"/>
        <v>5</v>
      </c>
      <c r="N74" s="109">
        <f t="shared" si="52"/>
        <v>0</v>
      </c>
      <c r="O74" s="109">
        <f t="shared" si="52"/>
        <v>0</v>
      </c>
      <c r="P74" s="119">
        <f t="shared" si="11"/>
        <v>184</v>
      </c>
      <c r="Q74" s="116">
        <f t="shared" si="12"/>
        <v>253</v>
      </c>
      <c r="R74" s="129">
        <f>(P74*100)/Q74</f>
        <v>72.727272727272734</v>
      </c>
      <c r="S74" s="130">
        <f>(R74*5)/100</f>
        <v>3.6363636363636367</v>
      </c>
      <c r="T74" s="131"/>
      <c r="U74" s="78"/>
      <c r="V74" s="35"/>
    </row>
    <row r="75" spans="1:22" s="18" customFormat="1" ht="24.9" customHeight="1" x14ac:dyDescent="0.6">
      <c r="A75" s="20"/>
      <c r="B75" s="21">
        <v>15.1</v>
      </c>
      <c r="C75" s="22" t="s">
        <v>41</v>
      </c>
      <c r="D75" s="23">
        <v>22</v>
      </c>
      <c r="E75" s="16">
        <v>20</v>
      </c>
      <c r="F75" s="90">
        <f t="shared" ref="F75:F79" si="53">(E75*100)/D75</f>
        <v>90.909090909090907</v>
      </c>
      <c r="G75" s="138">
        <v>8</v>
      </c>
      <c r="H75" s="139">
        <v>3</v>
      </c>
      <c r="I75" s="142">
        <f t="shared" si="32"/>
        <v>11</v>
      </c>
      <c r="J75" s="112">
        <v>1</v>
      </c>
      <c r="K75" s="100">
        <f t="shared" ref="K75:K79" si="54">I75-J75</f>
        <v>10</v>
      </c>
      <c r="L75" s="106">
        <v>0</v>
      </c>
      <c r="M75" s="106">
        <v>1</v>
      </c>
      <c r="N75" s="106"/>
      <c r="O75" s="106"/>
      <c r="P75" s="107">
        <f t="shared" si="11"/>
        <v>11</v>
      </c>
      <c r="Q75" s="99">
        <f t="shared" si="12"/>
        <v>19</v>
      </c>
      <c r="R75" s="110">
        <f t="shared" si="50"/>
        <v>57.89473684210526</v>
      </c>
      <c r="S75" s="111">
        <f t="shared" si="51"/>
        <v>2.8947368421052628</v>
      </c>
      <c r="T75" s="112">
        <v>11524</v>
      </c>
      <c r="U75" s="17"/>
      <c r="V75" s="25">
        <f>T75</f>
        <v>11524</v>
      </c>
    </row>
    <row r="76" spans="1:22" s="18" customFormat="1" ht="24.9" customHeight="1" x14ac:dyDescent="0.6">
      <c r="A76" s="20"/>
      <c r="B76" s="21">
        <v>15.2</v>
      </c>
      <c r="C76" s="22" t="s">
        <v>33</v>
      </c>
      <c r="D76" s="23">
        <v>186</v>
      </c>
      <c r="E76" s="16">
        <v>151</v>
      </c>
      <c r="F76" s="90">
        <f t="shared" si="53"/>
        <v>81.182795698924735</v>
      </c>
      <c r="G76" s="138">
        <v>65</v>
      </c>
      <c r="H76" s="139">
        <v>35</v>
      </c>
      <c r="I76" s="142">
        <f t="shared" si="32"/>
        <v>100</v>
      </c>
      <c r="J76" s="112">
        <v>13</v>
      </c>
      <c r="K76" s="100">
        <f t="shared" si="54"/>
        <v>87</v>
      </c>
      <c r="L76" s="106">
        <v>12</v>
      </c>
      <c r="M76" s="106">
        <v>4</v>
      </c>
      <c r="N76" s="106"/>
      <c r="O76" s="106"/>
      <c r="P76" s="107">
        <f t="shared" si="11"/>
        <v>100</v>
      </c>
      <c r="Q76" s="99">
        <f t="shared" si="12"/>
        <v>135</v>
      </c>
      <c r="R76" s="110">
        <f t="shared" si="50"/>
        <v>74.074074074074076</v>
      </c>
      <c r="S76" s="111">
        <f t="shared" si="51"/>
        <v>3.7037037037037037</v>
      </c>
      <c r="T76" s="112">
        <v>10878</v>
      </c>
      <c r="U76" s="17"/>
      <c r="V76" s="25">
        <f>T76</f>
        <v>10878</v>
      </c>
    </row>
    <row r="77" spans="1:22" s="18" customFormat="1" ht="24.9" customHeight="1" x14ac:dyDescent="0.6">
      <c r="A77" s="20"/>
      <c r="B77" s="21">
        <v>15.3</v>
      </c>
      <c r="C77" s="22" t="s">
        <v>30</v>
      </c>
      <c r="D77" s="23">
        <v>36</v>
      </c>
      <c r="E77" s="16">
        <v>35</v>
      </c>
      <c r="F77" s="90">
        <f t="shared" si="53"/>
        <v>97.222222222222229</v>
      </c>
      <c r="G77" s="138">
        <v>17</v>
      </c>
      <c r="H77" s="139">
        <v>11</v>
      </c>
      <c r="I77" s="142">
        <f t="shared" si="32"/>
        <v>28</v>
      </c>
      <c r="J77" s="112">
        <v>3</v>
      </c>
      <c r="K77" s="100">
        <f t="shared" si="54"/>
        <v>25</v>
      </c>
      <c r="L77" s="106">
        <v>1</v>
      </c>
      <c r="M77" s="106">
        <v>0</v>
      </c>
      <c r="N77" s="106"/>
      <c r="O77" s="106"/>
      <c r="P77" s="107">
        <f t="shared" si="11"/>
        <v>28</v>
      </c>
      <c r="Q77" s="99">
        <f t="shared" si="12"/>
        <v>34</v>
      </c>
      <c r="R77" s="110">
        <f t="shared" si="50"/>
        <v>82.352941176470594</v>
      </c>
      <c r="S77" s="111">
        <f t="shared" si="51"/>
        <v>4.1176470588235299</v>
      </c>
      <c r="T77" s="112">
        <v>11346</v>
      </c>
      <c r="U77" s="17"/>
      <c r="V77" s="25">
        <f>T77</f>
        <v>11346</v>
      </c>
    </row>
    <row r="78" spans="1:22" s="18" customFormat="1" ht="24.9" customHeight="1" x14ac:dyDescent="0.6">
      <c r="A78" s="20"/>
      <c r="B78" s="21">
        <v>15.4</v>
      </c>
      <c r="C78" s="22" t="s">
        <v>25</v>
      </c>
      <c r="D78" s="23">
        <v>36</v>
      </c>
      <c r="E78" s="16">
        <v>32</v>
      </c>
      <c r="F78" s="90">
        <f t="shared" si="53"/>
        <v>88.888888888888886</v>
      </c>
      <c r="G78" s="138">
        <v>11</v>
      </c>
      <c r="H78" s="139">
        <v>6</v>
      </c>
      <c r="I78" s="142">
        <f t="shared" si="32"/>
        <v>17</v>
      </c>
      <c r="J78" s="112">
        <v>0</v>
      </c>
      <c r="K78" s="100">
        <f t="shared" si="54"/>
        <v>17</v>
      </c>
      <c r="L78" s="106">
        <v>1</v>
      </c>
      <c r="M78" s="106">
        <v>0</v>
      </c>
      <c r="N78" s="106"/>
      <c r="O78" s="106"/>
      <c r="P78" s="107">
        <f t="shared" ref="P78:P79" si="55">I78</f>
        <v>17</v>
      </c>
      <c r="Q78" s="99">
        <f t="shared" ref="Q78:Q79" si="56">E78-L78-M78-N78-O78</f>
        <v>31</v>
      </c>
      <c r="R78" s="110">
        <f t="shared" si="50"/>
        <v>54.838709677419352</v>
      </c>
      <c r="S78" s="111">
        <f t="shared" si="51"/>
        <v>2.7419354838709675</v>
      </c>
      <c r="T78" s="112">
        <v>10547</v>
      </c>
      <c r="U78" s="17"/>
      <c r="V78" s="25">
        <f>T78</f>
        <v>10547</v>
      </c>
    </row>
    <row r="79" spans="1:22" s="18" customFormat="1" ht="24.9" customHeight="1" x14ac:dyDescent="0.6">
      <c r="A79" s="20"/>
      <c r="B79" s="21">
        <v>15.5</v>
      </c>
      <c r="C79" s="22" t="s">
        <v>5</v>
      </c>
      <c r="D79" s="23">
        <v>38</v>
      </c>
      <c r="E79" s="16">
        <v>35</v>
      </c>
      <c r="F79" s="90">
        <f t="shared" si="53"/>
        <v>92.10526315789474</v>
      </c>
      <c r="G79" s="138">
        <v>21</v>
      </c>
      <c r="H79" s="139">
        <v>7</v>
      </c>
      <c r="I79" s="142">
        <f t="shared" si="32"/>
        <v>28</v>
      </c>
      <c r="J79" s="112">
        <v>3</v>
      </c>
      <c r="K79" s="100">
        <f t="shared" si="54"/>
        <v>25</v>
      </c>
      <c r="L79" s="106">
        <v>1</v>
      </c>
      <c r="M79" s="106">
        <v>0</v>
      </c>
      <c r="N79" s="106"/>
      <c r="O79" s="106"/>
      <c r="P79" s="107">
        <f t="shared" si="55"/>
        <v>28</v>
      </c>
      <c r="Q79" s="99">
        <f t="shared" si="56"/>
        <v>34</v>
      </c>
      <c r="R79" s="110">
        <f t="shared" si="50"/>
        <v>82.352941176470594</v>
      </c>
      <c r="S79" s="111">
        <f t="shared" si="51"/>
        <v>4.1176470588235299</v>
      </c>
      <c r="T79" s="112">
        <v>13435</v>
      </c>
      <c r="U79" s="17"/>
      <c r="V79" s="25">
        <f>T79</f>
        <v>13435</v>
      </c>
    </row>
  </sheetData>
  <mergeCells count="18">
    <mergeCell ref="T2:T3"/>
    <mergeCell ref="J2:J3"/>
    <mergeCell ref="L2:L3"/>
    <mergeCell ref="M2:M3"/>
    <mergeCell ref="N2:N3"/>
    <mergeCell ref="O2:O3"/>
    <mergeCell ref="K2:K3"/>
    <mergeCell ref="P2:P3"/>
    <mergeCell ref="Q2:Q3"/>
    <mergeCell ref="R2:R3"/>
    <mergeCell ref="S2:S3"/>
    <mergeCell ref="G2:I2"/>
    <mergeCell ref="D2:D3"/>
    <mergeCell ref="E2:E3"/>
    <mergeCell ref="A2:A5"/>
    <mergeCell ref="C2:C3"/>
    <mergeCell ref="B2:B5"/>
    <mergeCell ref="F2:F3"/>
  </mergeCells>
  <pageMargins left="0.11811023622047245" right="0" top="0.35433070866141736" bottom="0.23622047244094491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KPI2.2 ระดับหลักสูตร</vt:lpstr>
      <vt:lpstr>'KPI2.2 ระดับหลักสูตร'!Print_Titles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Judarad Chittong</cp:lastModifiedBy>
  <cp:lastPrinted>2015-07-06T07:40:13Z</cp:lastPrinted>
  <dcterms:created xsi:type="dcterms:W3CDTF">2015-07-01T06:48:46Z</dcterms:created>
  <dcterms:modified xsi:type="dcterms:W3CDTF">2015-07-08T09:44:40Z</dcterms:modified>
</cp:coreProperties>
</file>