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7-IQA การประกันคุณภาพการศึกษาภายใน\05- ปีการศึกษา 2561\เอกสารประเมินสำหรับเลขาฯ\"/>
    </mc:Choice>
  </mc:AlternateContent>
  <bookViews>
    <workbookView xWindow="0" yWindow="0" windowWidth="28800" windowHeight="12330"/>
  </bookViews>
  <sheets>
    <sheet name="องค์ประกอบ" sheetId="1" r:id="rId1"/>
    <sheet name="การวิเคราะห์คุณภาพการศึกษา" sheetId="2" r:id="rId2"/>
  </sheets>
  <definedNames>
    <definedName name="_xlnm.Print_Titles" localSheetId="0">องค์ประกอบ!$4:$5</definedName>
  </definedNames>
  <calcPr calcId="162913"/>
</workbook>
</file>

<file path=xl/calcChain.xml><?xml version="1.0" encoding="utf-8"?>
<calcChain xmlns="http://schemas.openxmlformats.org/spreadsheetml/2006/main">
  <c r="H50" i="1" l="1"/>
  <c r="F11" i="2" l="1"/>
  <c r="G6" i="2"/>
  <c r="F6" i="2"/>
  <c r="H9" i="1"/>
  <c r="E9" i="1"/>
  <c r="H26" i="1" l="1"/>
  <c r="E26" i="1"/>
  <c r="E50" i="1"/>
  <c r="E24" i="1" l="1"/>
  <c r="H24" i="1"/>
  <c r="E9" i="2" l="1"/>
  <c r="E20" i="1" l="1"/>
  <c r="G9" i="2"/>
  <c r="G7" i="2"/>
  <c r="F12" i="2"/>
  <c r="D7" i="2"/>
  <c r="E40" i="1" l="1"/>
  <c r="H40" i="1"/>
  <c r="H20" i="1"/>
  <c r="D9" i="2" l="1"/>
  <c r="E48" i="1" l="1"/>
  <c r="E6" i="1"/>
  <c r="H6" i="1"/>
  <c r="B5" i="2" s="1"/>
  <c r="G8" i="2" l="1"/>
  <c r="H8" i="2" s="1"/>
  <c r="D8" i="2"/>
  <c r="D11" i="2"/>
  <c r="D12" i="2" s="1"/>
  <c r="H5" i="2"/>
  <c r="C11" i="2"/>
  <c r="E51" i="1" l="1"/>
  <c r="H7" i="2"/>
  <c r="H6" i="2"/>
  <c r="H9" i="2"/>
  <c r="H48" i="1"/>
  <c r="E10" i="2"/>
  <c r="E11" i="2"/>
  <c r="E12" i="2" s="1"/>
  <c r="H51" i="1"/>
  <c r="G10" i="2"/>
  <c r="H10" i="2" s="1"/>
  <c r="G11" i="2" l="1"/>
  <c r="H11" i="2" l="1"/>
  <c r="G12" i="2"/>
</calcChain>
</file>

<file path=xl/sharedStrings.xml><?xml version="1.0" encoding="utf-8"?>
<sst xmlns="http://schemas.openxmlformats.org/spreadsheetml/2006/main" count="210" uniqueCount="95">
  <si>
    <t>องค์ประกอบ/ตัวบ่งชี้</t>
  </si>
  <si>
    <t xml:space="preserve"> </t>
  </si>
  <si>
    <t xml:space="preserve">องค์ประกอบ </t>
  </si>
  <si>
    <t xml:space="preserve">จำนวนตัวบ่งชี้ </t>
  </si>
  <si>
    <t>ผลการประเมิน</t>
  </si>
  <si>
    <t xml:space="preserve">ปัจจัยนำเข้า </t>
  </si>
  <si>
    <t xml:space="preserve">กระบวนการ </t>
  </si>
  <si>
    <t>ผลผลิต</t>
  </si>
  <si>
    <t>รวม</t>
  </si>
  <si>
    <t>กำหนดไว้</t>
  </si>
  <si>
    <t>ตัวตั้ง/ตัวหาร</t>
  </si>
  <si>
    <t>ประเมินตนเอง</t>
  </si>
  <si>
    <t>กรรมการ</t>
  </si>
  <si>
    <t>เป้าหมาย</t>
  </si>
  <si>
    <t>คะแนน</t>
  </si>
  <si>
    <t>องค์ประกอบที่ 1 : การกำกับมาตรฐาน</t>
  </si>
  <si>
    <t>1.1 การบริหารจัดการหลักสูตรตามเกณฑ์มาตรฐานหลักสูตรที่กำหนดโดย สกอ.</t>
  </si>
  <si>
    <t>ผ่าน/ไม่ผ่าน</t>
  </si>
  <si>
    <t>องค์ประกอบที่ 2 : บัณฑิต</t>
  </si>
  <si>
    <t>2.1 คุณภาพบัณฑิตตามกรอบมาตรฐานคุณวุฒิระดับอุดมศึกษาแห่งชาติ</t>
  </si>
  <si>
    <t>องค์ประกอบที่ 3 : นักศึกษา</t>
  </si>
  <si>
    <t>3.1 การรับนักศึกษา</t>
  </si>
  <si>
    <t>3.2 การส่งเสริมและพัฒนานักศึกษา</t>
  </si>
  <si>
    <t>3.3 ผลที่เกิดกับนักศึกษา</t>
  </si>
  <si>
    <t>องค์ประกอบที่ 4 : อาจารย์</t>
  </si>
  <si>
    <t>4.1การบริหารและการพัฒนาอาจารย์</t>
  </si>
  <si>
    <t xml:space="preserve">4.2.1  ร้อยละของอาจารย์ที่มีคุณวุฒิปริญญาเอก </t>
  </si>
  <si>
    <t>4.2.2 ร้อยละของอาจารย์ที่ดำรงตำแหน่งทางวิชาการ</t>
  </si>
  <si>
    <t>4.2.3 ผลงานทางวิชาการของอาจารย์</t>
  </si>
  <si>
    <t>4.3 ผลที่เกิดกับอาจารย์</t>
  </si>
  <si>
    <t>องค์ประกอบที่ 5 : หลักสูตรการเรียนการสอน การประเมินผู้เรียน</t>
  </si>
  <si>
    <t>5.1 สาระของรายวิชาในหลักสูตร</t>
  </si>
  <si>
    <t>5.2 การวางระบบผู้สอนและกระบวนการจัดการเรียนการสอน</t>
  </si>
  <si>
    <t>5.3 การประเมินผู้เรียน</t>
  </si>
  <si>
    <t>5.4 ผลการดำเนินงานหลักสูตรตามกรอบมาตรฐานคุณวุฒิ ระดับอุดมศึกษาแห่งชาติ</t>
  </si>
  <si>
    <t>องค์ประกอบที่ 6 : สิ่งสนับสนุนการเรียนรู้</t>
  </si>
  <si>
    <t>6.1 สิ่งสนับสนุนการเรียนรู้</t>
  </si>
  <si>
    <t>คะแนนเฉลี่ย</t>
  </si>
  <si>
    <t>ระดับคุณภาพ</t>
  </si>
  <si>
    <t>ผ่าน</t>
  </si>
  <si>
    <t>ตารางการวิเคราะห์คุณภาพการศึกษาภายในระดับหลักสูตร</t>
  </si>
  <si>
    <t>1. การกำกับมาตรฐาน</t>
  </si>
  <si>
    <t>2. บัณฑิต</t>
  </si>
  <si>
    <t>3. นักศึกษา</t>
  </si>
  <si>
    <t>4. อาจารย์</t>
  </si>
  <si>
    <t>6. สิ่งสนับสนุนการเรียนรู้</t>
  </si>
  <si>
    <t>คะแนนผ่าน</t>
  </si>
  <si>
    <t>จำนวนตัวบ่งชี้</t>
  </si>
  <si>
    <t>5. หลักสูตรการเรียนการสอน การประเมินผู้เรียน</t>
  </si>
  <si>
    <t xml:space="preserve">ผลการประเมิน </t>
  </si>
  <si>
    <t>(กรุณาส่งคืนให้เลขานุการ หลังจากประเมินเสร็จสิ้น)</t>
  </si>
  <si>
    <t>ชื่อกรรมการประเมิน .....................................................................</t>
  </si>
  <si>
    <t>คะแนนเฉลี่ย (13 ตัวบ่งชี้)</t>
  </si>
  <si>
    <t>ผลลัพธ์ , (%) ,สัดส่วน, ข้อ</t>
  </si>
  <si>
    <t>4.2 คุณภาพอาจารย์ (ค่าเฉลี่ยจาก 4.2.1-4.2.4)</t>
  </si>
  <si>
    <t>= ……………..</t>
  </si>
  <si>
    <t>…….. X 100</t>
  </si>
  <si>
    <t>= ………………</t>
  </si>
  <si>
    <t>……. X 5 / 60</t>
  </si>
  <si>
    <t>โปรดระบุจำนวนในแต่ละ
ค่าน้ำหนัก</t>
  </si>
  <si>
    <t>= ………………..</t>
  </si>
  <si>
    <t>2.2 ผลงานตีพิมพ์ในระดับบัณฑิตศึกษา</t>
  </si>
  <si>
    <t>........... X 5 / 40</t>
  </si>
  <si>
    <t>……. X 5 / 80</t>
  </si>
  <si>
    <t>……. X 5 / 40</t>
  </si>
  <si>
    <t>ร้อยละ ...............</t>
  </si>
  <si>
    <t>ร้อยละ ..............</t>
  </si>
  <si>
    <t>ค่าน้ำหนัก 0.2</t>
  </si>
  <si>
    <t>จำนวน.......</t>
  </si>
  <si>
    <t>ผลรวม</t>
  </si>
  <si>
    <t>ค่าน้ำหนัก 0.4</t>
  </si>
  <si>
    <t>ค่าน้ำหนัก 0.6</t>
  </si>
  <si>
    <t>ค่าน้ำหนัก 0.8</t>
  </si>
  <si>
    <t>ค่าน้ำหนัก 1</t>
  </si>
  <si>
    <t>โปรดระบุรายละเอียด</t>
  </si>
  <si>
    <r>
      <t xml:space="preserve">ตามที่ระบุในมคอ.2 = </t>
    </r>
    <r>
      <rPr>
        <u/>
        <sz val="12"/>
        <color theme="1"/>
        <rFont val="TH Niramit AS"/>
      </rPr>
      <t xml:space="preserve">                    </t>
    </r>
    <r>
      <rPr>
        <sz val="12"/>
        <color theme="1"/>
        <rFont val="TH Niramit AS"/>
      </rPr>
      <t xml:space="preserve"> ข้อ</t>
    </r>
  </si>
  <si>
    <r>
      <t>ทำได้</t>
    </r>
    <r>
      <rPr>
        <u/>
        <sz val="12"/>
        <color theme="1"/>
        <rFont val="TH Niramit AS"/>
      </rPr>
      <t xml:space="preserve">            </t>
    </r>
    <r>
      <rPr>
        <sz val="12"/>
        <color theme="1"/>
        <rFont val="TH Niramit AS"/>
      </rPr>
      <t>ข้อ</t>
    </r>
  </si>
  <si>
    <r>
      <t>ทำไม่ได้</t>
    </r>
    <r>
      <rPr>
        <u/>
        <sz val="12"/>
        <color theme="1"/>
        <rFont val="TH Niramit AS"/>
      </rPr>
      <t xml:space="preserve">         </t>
    </r>
    <r>
      <rPr>
        <sz val="12"/>
        <color theme="1"/>
        <rFont val="TH Niramit AS"/>
      </rPr>
      <t>ข้อ</t>
    </r>
  </si>
  <si>
    <r>
      <t>ระบุข้อที่ไม่ได้</t>
    </r>
    <r>
      <rPr>
        <u/>
        <sz val="12"/>
        <color rgb="FFFF0000"/>
        <rFont val="TH Niramit AS"/>
      </rPr>
      <t xml:space="preserve">    </t>
    </r>
  </si>
  <si>
    <t>กรณีไม่ผ่านเกณฑ์การประเมินในองค์ประกอบที่ 1 โปรดระบุข้อที่ไม่ผ่าน คือ  ข้อที่ ...........................</t>
  </si>
  <si>
    <t>..... ข้อ</t>
  </si>
  <si>
    <t>บัณฑิตตอบแบบ</t>
  </si>
  <si>
    <t>= …ค่าเฉลี่ย...</t>
  </si>
  <si>
    <t>บัณฑิตสำเร็จการศึกษา</t>
  </si>
  <si>
    <t>ค่าน้ำหนัก 0.1</t>
  </si>
  <si>
    <t>ระดับ .....</t>
  </si>
  <si>
    <r>
      <t xml:space="preserve">ผศ. </t>
    </r>
    <r>
      <rPr>
        <u/>
        <sz val="14"/>
        <color theme="1"/>
        <rFont val="TH Niramit AS"/>
      </rPr>
      <t xml:space="preserve">        </t>
    </r>
    <r>
      <rPr>
        <sz val="14"/>
        <color theme="1"/>
        <rFont val="TH Niramit AS"/>
      </rPr>
      <t xml:space="preserve"> คน</t>
    </r>
  </si>
  <si>
    <r>
      <t>รศ.</t>
    </r>
    <r>
      <rPr>
        <u/>
        <sz val="12"/>
        <color theme="1"/>
        <rFont val="TH Niramit AS"/>
      </rPr>
      <t xml:space="preserve">          </t>
    </r>
    <r>
      <rPr>
        <sz val="12"/>
        <color theme="1"/>
        <rFont val="TH Niramit AS"/>
      </rPr>
      <t xml:space="preserve"> คน</t>
    </r>
  </si>
  <si>
    <r>
      <t xml:space="preserve">ศ. </t>
    </r>
    <r>
      <rPr>
        <u/>
        <sz val="12"/>
        <color theme="1"/>
        <rFont val="TH Niramit AS"/>
      </rPr>
      <t xml:space="preserve">         </t>
    </r>
    <r>
      <rPr>
        <sz val="12"/>
        <color theme="1"/>
        <rFont val="TH Niramit AS"/>
      </rPr>
      <t xml:space="preserve"> คน</t>
    </r>
  </si>
  <si>
    <r>
      <t>ผศ.</t>
    </r>
    <r>
      <rPr>
        <u/>
        <sz val="14"/>
        <color theme="1"/>
        <rFont val="TH Niramit AS"/>
      </rPr>
      <t xml:space="preserve">          </t>
    </r>
    <r>
      <rPr>
        <sz val="14"/>
        <color theme="1"/>
        <rFont val="TH Niramit AS"/>
      </rPr>
      <t>คน</t>
    </r>
  </si>
  <si>
    <r>
      <t>รศ.</t>
    </r>
    <r>
      <rPr>
        <u/>
        <sz val="12"/>
        <color theme="1"/>
        <rFont val="TH Niramit AS"/>
      </rPr>
      <t xml:space="preserve">         </t>
    </r>
    <r>
      <rPr>
        <sz val="12"/>
        <color theme="1"/>
        <rFont val="TH Niramit AS"/>
      </rPr>
      <t xml:space="preserve">  คน</t>
    </r>
  </si>
  <si>
    <r>
      <t>ศ.</t>
    </r>
    <r>
      <rPr>
        <u/>
        <sz val="12"/>
        <rFont val="TH Niramit AS"/>
      </rPr>
      <t xml:space="preserve">          </t>
    </r>
    <r>
      <rPr>
        <sz val="12"/>
        <rFont val="TH Niramit AS"/>
      </rPr>
      <t xml:space="preserve"> คน</t>
    </r>
  </si>
  <si>
    <r>
      <t xml:space="preserve">แบบฟอร์มคะแนนการประเมินคุณภาพภายใน สำหรับกรรมการประเมินคุณภาพ ระดับหลักสูตร.................................  </t>
    </r>
    <r>
      <rPr>
        <b/>
        <sz val="16"/>
        <color rgb="FFFF0000"/>
        <rFont val="TH Niramit AS"/>
      </rPr>
      <t>(ปริญญาโท)</t>
    </r>
  </si>
  <si>
    <t>ผลการดำเนินงาน
ประเมินตนเองโดยหลักสูตร</t>
  </si>
  <si>
    <t>ผลการดำเนินงาน
โดยกรรมการประเมิน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</si>
</sst>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Calibri"/>
      <family val="2"/>
      <charset val="222"/>
      <scheme val="minor"/>
    </font>
    <font>
      <b/>
      <sz val="15"/>
      <name val="TH Niramit AS"/>
    </font>
    <font>
      <sz val="11"/>
      <color theme="1"/>
      <name val="TH Niramit AS"/>
    </font>
    <font>
      <b/>
      <sz val="14"/>
      <color theme="1"/>
      <name val="TH Niramit AS"/>
    </font>
    <font>
      <b/>
      <sz val="12"/>
      <color theme="1"/>
      <name val="TH Niramit AS"/>
    </font>
    <font>
      <sz val="14"/>
      <color theme="1"/>
      <name val="TH Niramit AS"/>
    </font>
    <font>
      <sz val="14"/>
      <color rgb="FF17365D"/>
      <name val="TH Niramit AS"/>
    </font>
    <font>
      <sz val="12"/>
      <name val="TH Niramit AS"/>
    </font>
    <font>
      <sz val="12"/>
      <color theme="1"/>
      <name val="TH Niramit AS"/>
    </font>
    <font>
      <b/>
      <sz val="16"/>
      <color theme="1"/>
      <name val="TH Niramit AS"/>
    </font>
    <font>
      <u/>
      <sz val="15"/>
      <color indexed="8"/>
      <name val="TH Niramit AS"/>
    </font>
    <font>
      <sz val="15"/>
      <name val="TH Niramit AS"/>
    </font>
    <font>
      <sz val="18"/>
      <color indexed="8"/>
      <name val="TH Niramit AS"/>
    </font>
    <font>
      <sz val="18"/>
      <name val="TH Niramit AS"/>
    </font>
    <font>
      <sz val="16"/>
      <color indexed="8"/>
      <name val="TH Niramit AS"/>
    </font>
    <font>
      <b/>
      <sz val="16"/>
      <name val="TH Niramit AS"/>
    </font>
    <font>
      <sz val="16"/>
      <name val="TH Niramit AS"/>
    </font>
    <font>
      <sz val="10"/>
      <name val="TH Niramit AS"/>
    </font>
    <font>
      <b/>
      <u/>
      <sz val="16"/>
      <color indexed="8"/>
      <name val="TH Niramit AS"/>
    </font>
    <font>
      <u/>
      <sz val="12"/>
      <color theme="1"/>
      <name val="TH Niramit AS"/>
    </font>
    <font>
      <sz val="12"/>
      <color rgb="FFFF0000"/>
      <name val="TH Niramit AS"/>
    </font>
    <font>
      <u/>
      <sz val="12"/>
      <color rgb="FFFF0000"/>
      <name val="TH Niramit AS"/>
    </font>
    <font>
      <sz val="8"/>
      <color theme="1"/>
      <name val="TH Niramit AS"/>
    </font>
    <font>
      <sz val="7"/>
      <color theme="1"/>
      <name val="TH Niramit AS"/>
    </font>
    <font>
      <sz val="14"/>
      <color rgb="FFFF0000"/>
      <name val="TH Niramit AS"/>
    </font>
    <font>
      <u/>
      <sz val="14"/>
      <color theme="1"/>
      <name val="TH Niramit AS"/>
    </font>
    <font>
      <u/>
      <sz val="12"/>
      <name val="TH Niramit AS"/>
    </font>
    <font>
      <b/>
      <sz val="16"/>
      <color rgb="FFFF0000"/>
      <name val="TH Niramit AS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0" borderId="0" xfId="0" applyFont="1"/>
    <xf numFmtId="0" fontId="3" fillId="7" borderId="7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 vertical="top" wrapText="1"/>
    </xf>
    <xf numFmtId="2" fontId="4" fillId="9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top" wrapText="1"/>
    </xf>
    <xf numFmtId="49" fontId="6" fillId="8" borderId="1" xfId="0" applyNumberFormat="1" applyFont="1" applyFill="1" applyBorder="1" applyAlignment="1">
      <alignment horizontal="center" vertical="top" wrapText="1"/>
    </xf>
    <xf numFmtId="49" fontId="7" fillId="8" borderId="7" xfId="0" applyNumberFormat="1" applyFont="1" applyFill="1" applyBorder="1" applyAlignment="1">
      <alignment horizontal="center" vertical="top" wrapText="1"/>
    </xf>
    <xf numFmtId="2" fontId="4" fillId="5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horizontal="left" vertical="top" wrapText="1"/>
    </xf>
    <xf numFmtId="2" fontId="8" fillId="7" borderId="1" xfId="0" applyNumberFormat="1" applyFont="1" applyFill="1" applyBorder="1" applyAlignment="1">
      <alignment horizontal="center" vertical="top" wrapText="1"/>
    </xf>
    <xf numFmtId="2" fontId="8" fillId="8" borderId="1" xfId="0" applyNumberFormat="1" applyFont="1" applyFill="1" applyBorder="1" applyAlignment="1">
      <alignment horizontal="center" vertical="top" wrapText="1"/>
    </xf>
    <xf numFmtId="0" fontId="5" fillId="7" borderId="2" xfId="0" applyFont="1" applyFill="1" applyBorder="1" applyAlignment="1">
      <alignment horizontal="center" vertical="top" wrapText="1"/>
    </xf>
    <xf numFmtId="0" fontId="8" fillId="7" borderId="2" xfId="0" applyFont="1" applyFill="1" applyBorder="1" applyAlignment="1">
      <alignment horizontal="center" vertical="top" wrapText="1"/>
    </xf>
    <xf numFmtId="0" fontId="5" fillId="8" borderId="2" xfId="0" applyFont="1" applyFill="1" applyBorder="1" applyAlignment="1">
      <alignment horizontal="center" vertical="top" wrapText="1"/>
    </xf>
    <xf numFmtId="0" fontId="5" fillId="7" borderId="9" xfId="0" applyFont="1" applyFill="1" applyBorder="1" applyAlignment="1">
      <alignment horizontal="center" vertical="top" wrapText="1"/>
    </xf>
    <xf numFmtId="0" fontId="8" fillId="7" borderId="3" xfId="0" applyFont="1" applyFill="1" applyBorder="1" applyAlignment="1">
      <alignment horizontal="center" vertical="top" wrapText="1"/>
    </xf>
    <xf numFmtId="0" fontId="5" fillId="8" borderId="9" xfId="0" applyFont="1" applyFill="1" applyBorder="1" applyAlignment="1">
      <alignment horizontal="center" vertical="top" wrapText="1"/>
    </xf>
    <xf numFmtId="2" fontId="8" fillId="7" borderId="2" xfId="0" applyNumberFormat="1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2" fontId="7" fillId="8" borderId="1" xfId="0" applyNumberFormat="1" applyFont="1" applyFill="1" applyBorder="1" applyAlignment="1">
      <alignment horizontal="center" vertical="top" wrapText="1"/>
    </xf>
    <xf numFmtId="2" fontId="9" fillId="5" borderId="1" xfId="0" applyNumberFormat="1" applyFont="1" applyFill="1" applyBorder="1" applyAlignment="1">
      <alignment horizontal="center" vertical="top" wrapText="1"/>
    </xf>
    <xf numFmtId="2" fontId="9" fillId="9" borderId="1" xfId="0" applyNumberFormat="1" applyFont="1" applyFill="1" applyBorder="1" applyAlignment="1">
      <alignment horizontal="center" vertical="top" wrapText="1"/>
    </xf>
    <xf numFmtId="0" fontId="9" fillId="9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8" borderId="2" xfId="0" applyFont="1" applyFill="1" applyBorder="1" applyAlignment="1">
      <alignment horizontal="center" vertical="top" wrapText="1"/>
    </xf>
    <xf numFmtId="0" fontId="8" fillId="8" borderId="3" xfId="0" applyFont="1" applyFill="1" applyBorder="1" applyAlignment="1">
      <alignment horizontal="center" vertical="top" wrapText="1"/>
    </xf>
    <xf numFmtId="0" fontId="5" fillId="7" borderId="14" xfId="0" applyFont="1" applyFill="1" applyBorder="1" applyAlignment="1">
      <alignment horizontal="center" vertical="top" wrapText="1"/>
    </xf>
    <xf numFmtId="0" fontId="8" fillId="8" borderId="3" xfId="0" quotePrefix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8" fillId="8" borderId="1" xfId="0" applyFont="1" applyFill="1" applyBorder="1" applyAlignment="1">
      <alignment horizontal="center" vertical="top" wrapText="1"/>
    </xf>
    <xf numFmtId="0" fontId="8" fillId="7" borderId="3" xfId="0" quotePrefix="1" applyFont="1" applyFill="1" applyBorder="1" applyAlignment="1">
      <alignment horizontal="center" vertical="top" wrapText="1"/>
    </xf>
    <xf numFmtId="0" fontId="5" fillId="0" borderId="15" xfId="0" applyFont="1" applyBorder="1" applyAlignment="1">
      <alignment vertical="top" wrapText="1"/>
    </xf>
    <xf numFmtId="0" fontId="8" fillId="7" borderId="0" xfId="0" quotePrefix="1" applyFont="1" applyFill="1" applyBorder="1" applyAlignment="1">
      <alignment horizontal="center" vertical="top" wrapText="1"/>
    </xf>
    <xf numFmtId="0" fontId="5" fillId="8" borderId="0" xfId="0" applyFont="1" applyFill="1" applyBorder="1" applyAlignment="1">
      <alignment horizontal="center" vertical="top" wrapText="1"/>
    </xf>
    <xf numFmtId="0" fontId="8" fillId="7" borderId="19" xfId="0" applyFont="1" applyFill="1" applyBorder="1" applyAlignment="1">
      <alignment horizontal="center" vertical="top" wrapText="1"/>
    </xf>
    <xf numFmtId="0" fontId="5" fillId="8" borderId="19" xfId="0" applyFont="1" applyFill="1" applyBorder="1" applyAlignment="1">
      <alignment horizontal="center" vertical="top" wrapText="1"/>
    </xf>
    <xf numFmtId="0" fontId="8" fillId="8" borderId="14" xfId="0" quotePrefix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2" fontId="8" fillId="8" borderId="2" xfId="0" applyNumberFormat="1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left" vertical="top" wrapText="1"/>
    </xf>
    <xf numFmtId="2" fontId="4" fillId="5" borderId="3" xfId="0" applyNumberFormat="1" applyFont="1" applyFill="1" applyBorder="1" applyAlignment="1">
      <alignment horizontal="center" vertical="top" wrapText="1"/>
    </xf>
    <xf numFmtId="2" fontId="4" fillId="9" borderId="3" xfId="0" applyNumberFormat="1" applyFont="1" applyFill="1" applyBorder="1" applyAlignment="1">
      <alignment horizontal="center" vertical="top" wrapText="1"/>
    </xf>
    <xf numFmtId="0" fontId="8" fillId="7" borderId="10" xfId="0" applyFont="1" applyFill="1" applyBorder="1" applyAlignment="1">
      <alignment horizontal="center" vertical="top" wrapText="1"/>
    </xf>
    <xf numFmtId="0" fontId="8" fillId="8" borderId="10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/>
    </xf>
    <xf numFmtId="0" fontId="10" fillId="0" borderId="0" xfId="0" applyFont="1"/>
    <xf numFmtId="0" fontId="11" fillId="0" borderId="0" xfId="0" applyFont="1"/>
    <xf numFmtId="0" fontId="12" fillId="5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vertical="center" wrapText="1"/>
    </xf>
    <xf numFmtId="2" fontId="15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  <protection hidden="1"/>
    </xf>
    <xf numFmtId="2" fontId="14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0" fontId="14" fillId="6" borderId="4" xfId="0" applyFont="1" applyFill="1" applyBorder="1" applyAlignment="1">
      <alignment horizontal="justify" vertical="center" wrapText="1"/>
    </xf>
    <xf numFmtId="0" fontId="14" fillId="6" borderId="4" xfId="0" applyFont="1" applyFill="1" applyBorder="1" applyAlignment="1">
      <alignment horizontal="center" vertical="center" wrapText="1"/>
    </xf>
    <xf numFmtId="2" fontId="14" fillId="6" borderId="4" xfId="0" applyNumberFormat="1" applyFont="1" applyFill="1" applyBorder="1" applyAlignment="1" applyProtection="1">
      <alignment horizontal="center" vertical="center" wrapText="1"/>
      <protection hidden="1"/>
    </xf>
    <xf numFmtId="0" fontId="14" fillId="6" borderId="4" xfId="0" applyNumberFormat="1" applyFont="1" applyFill="1" applyBorder="1" applyAlignment="1" applyProtection="1">
      <alignment horizontal="center" vertical="center" wrapText="1"/>
      <protection hidden="1"/>
    </xf>
    <xf numFmtId="2" fontId="14" fillId="6" borderId="5" xfId="0" applyNumberFormat="1" applyFont="1" applyFill="1" applyBorder="1" applyAlignment="1" applyProtection="1">
      <alignment horizontal="center" vertical="center" wrapText="1"/>
      <protection hidden="1"/>
    </xf>
    <xf numFmtId="0" fontId="9" fillId="6" borderId="4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>
      <alignment horizontal="center" vertical="center" wrapText="1"/>
    </xf>
    <xf numFmtId="2" fontId="14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4" fillId="6" borderId="4" xfId="0" applyFont="1" applyFill="1" applyBorder="1" applyAlignment="1">
      <alignment vertical="center" wrapText="1"/>
    </xf>
    <xf numFmtId="0" fontId="9" fillId="0" borderId="13" xfId="0" applyFont="1" applyFill="1" applyBorder="1" applyAlignment="1" applyProtection="1">
      <alignment horizontal="center" vertical="center" wrapText="1"/>
      <protection hidden="1"/>
    </xf>
    <xf numFmtId="0" fontId="14" fillId="5" borderId="1" xfId="0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 applyProtection="1">
      <alignment horizontal="center" vertical="center" wrapText="1"/>
      <protection hidden="1"/>
    </xf>
    <xf numFmtId="2" fontId="15" fillId="5" borderId="1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16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/>
    <xf numFmtId="0" fontId="18" fillId="0" borderId="0" xfId="0" applyFont="1"/>
    <xf numFmtId="0" fontId="5" fillId="5" borderId="14" xfId="0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horizontal="center" vertical="top" wrapText="1"/>
    </xf>
    <xf numFmtId="2" fontId="8" fillId="5" borderId="14" xfId="0" applyNumberFormat="1" applyFont="1" applyFill="1" applyBorder="1" applyAlignment="1">
      <alignment horizontal="center" vertical="top" wrapText="1"/>
    </xf>
    <xf numFmtId="0" fontId="5" fillId="9" borderId="14" xfId="0" applyFont="1" applyFill="1" applyBorder="1" applyAlignment="1">
      <alignment horizontal="center" vertical="top" wrapText="1"/>
    </xf>
    <xf numFmtId="0" fontId="5" fillId="9" borderId="0" xfId="0" applyFont="1" applyFill="1" applyBorder="1" applyAlignment="1">
      <alignment horizontal="center" vertical="top" wrapText="1"/>
    </xf>
    <xf numFmtId="2" fontId="8" fillId="9" borderId="14" xfId="0" applyNumberFormat="1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center" vertical="top" wrapText="1"/>
    </xf>
    <xf numFmtId="0" fontId="20" fillId="5" borderId="3" xfId="0" quotePrefix="1" applyFont="1" applyFill="1" applyBorder="1" applyAlignment="1">
      <alignment horizontal="center" vertical="top" wrapText="1"/>
    </xf>
    <xf numFmtId="0" fontId="8" fillId="9" borderId="3" xfId="0" applyFont="1" applyFill="1" applyBorder="1" applyAlignment="1">
      <alignment horizontal="center" vertical="top" wrapText="1"/>
    </xf>
    <xf numFmtId="0" fontId="20" fillId="9" borderId="3" xfId="0" quotePrefix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7" borderId="1" xfId="0" applyFont="1" applyFill="1" applyBorder="1" applyAlignment="1">
      <alignment horizontal="center" vertical="top" wrapText="1"/>
    </xf>
    <xf numFmtId="0" fontId="22" fillId="7" borderId="2" xfId="0" applyFont="1" applyFill="1" applyBorder="1" applyAlignment="1">
      <alignment horizontal="center" vertical="top" wrapText="1"/>
    </xf>
    <xf numFmtId="0" fontId="23" fillId="8" borderId="2" xfId="0" applyFont="1" applyFill="1" applyBorder="1" applyAlignment="1">
      <alignment horizontal="center" vertical="top" wrapText="1"/>
    </xf>
    <xf numFmtId="0" fontId="22" fillId="7" borderId="9" xfId="0" applyFont="1" applyFill="1" applyBorder="1" applyAlignment="1">
      <alignment horizontal="center" vertical="top" wrapText="1"/>
    </xf>
    <xf numFmtId="0" fontId="23" fillId="8" borderId="9" xfId="0" applyFont="1" applyFill="1" applyBorder="1" applyAlignment="1">
      <alignment horizontal="center" vertical="top" wrapText="1"/>
    </xf>
    <xf numFmtId="0" fontId="8" fillId="5" borderId="0" xfId="0" quotePrefix="1" applyFont="1" applyFill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24" fillId="5" borderId="14" xfId="0" applyFont="1" applyFill="1" applyBorder="1" applyAlignment="1">
      <alignment horizontal="center" vertical="top" wrapText="1"/>
    </xf>
    <xf numFmtId="0" fontId="24" fillId="9" borderId="14" xfId="0" applyFont="1" applyFill="1" applyBorder="1" applyAlignment="1">
      <alignment horizontal="center" vertical="top" wrapText="1"/>
    </xf>
    <xf numFmtId="0" fontId="8" fillId="9" borderId="14" xfId="0" quotePrefix="1" applyFont="1" applyFill="1" applyBorder="1" applyAlignment="1">
      <alignment horizontal="center" vertical="top" wrapText="1"/>
    </xf>
    <xf numFmtId="2" fontId="7" fillId="9" borderId="18" xfId="0" applyNumberFormat="1" applyFont="1" applyFill="1" applyBorder="1" applyAlignment="1">
      <alignment horizontal="center" vertical="top" wrapText="1"/>
    </xf>
    <xf numFmtId="0" fontId="5" fillId="7" borderId="17" xfId="0" applyFont="1" applyFill="1" applyBorder="1" applyAlignment="1">
      <alignment horizontal="center" vertical="top" wrapText="1"/>
    </xf>
    <xf numFmtId="0" fontId="5" fillId="7" borderId="21" xfId="0" applyFont="1" applyFill="1" applyBorder="1" applyAlignment="1">
      <alignment horizontal="center" vertical="top" wrapText="1"/>
    </xf>
    <xf numFmtId="0" fontId="5" fillId="5" borderId="18" xfId="0" applyFont="1" applyFill="1" applyBorder="1" applyAlignment="1">
      <alignment horizontal="center" vertical="top" wrapText="1"/>
    </xf>
    <xf numFmtId="2" fontId="8" fillId="8" borderId="2" xfId="0" applyNumberFormat="1" applyFont="1" applyFill="1" applyBorder="1" applyAlignment="1">
      <alignment horizontal="center" vertical="top" wrapText="1"/>
    </xf>
    <xf numFmtId="2" fontId="8" fillId="8" borderId="3" xfId="0" applyNumberFormat="1" applyFont="1" applyFill="1" applyBorder="1" applyAlignment="1">
      <alignment horizontal="center" vertical="top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14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2" fontId="8" fillId="7" borderId="2" xfId="0" applyNumberFormat="1" applyFont="1" applyFill="1" applyBorder="1" applyAlignment="1">
      <alignment horizontal="center" vertical="top" wrapText="1"/>
    </xf>
    <xf numFmtId="2" fontId="8" fillId="7" borderId="14" xfId="0" applyNumberFormat="1" applyFont="1" applyFill="1" applyBorder="1" applyAlignment="1">
      <alignment horizontal="center" vertical="top" wrapText="1"/>
    </xf>
    <xf numFmtId="2" fontId="7" fillId="8" borderId="2" xfId="0" applyNumberFormat="1" applyFont="1" applyFill="1" applyBorder="1" applyAlignment="1">
      <alignment horizontal="center" vertical="top" wrapText="1"/>
    </xf>
    <xf numFmtId="2" fontId="7" fillId="8" borderId="14" xfId="0" applyNumberFormat="1" applyFont="1" applyFill="1" applyBorder="1" applyAlignment="1">
      <alignment horizontal="center" vertical="top" wrapText="1"/>
    </xf>
    <xf numFmtId="2" fontId="8" fillId="7" borderId="3" xfId="0" applyNumberFormat="1" applyFont="1" applyFill="1" applyBorder="1" applyAlignment="1">
      <alignment horizontal="center" vertical="top" wrapText="1"/>
    </xf>
    <xf numFmtId="0" fontId="8" fillId="7" borderId="2" xfId="0" quotePrefix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2" fontId="7" fillId="8" borderId="3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2" fontId="8" fillId="8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7" borderId="11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top" wrapText="1"/>
    </xf>
    <xf numFmtId="0" fontId="5" fillId="10" borderId="8" xfId="0" applyFont="1" applyFill="1" applyBorder="1" applyAlignment="1">
      <alignment horizontal="center" vertical="top" wrapText="1"/>
    </xf>
    <xf numFmtId="0" fontId="5" fillId="10" borderId="7" xfId="0" applyFont="1" applyFill="1" applyBorder="1" applyAlignment="1">
      <alignment horizontal="center" vertical="top" wrapText="1"/>
    </xf>
    <xf numFmtId="0" fontId="9" fillId="7" borderId="1" xfId="0" applyFont="1" applyFill="1" applyBorder="1" applyAlignment="1">
      <alignment horizontal="right" vertical="top" wrapText="1"/>
    </xf>
    <xf numFmtId="0" fontId="9" fillId="8" borderId="11" xfId="0" applyFont="1" applyFill="1" applyBorder="1" applyAlignment="1">
      <alignment horizontal="right" vertical="top" wrapText="1"/>
    </xf>
    <xf numFmtId="0" fontId="9" fillId="8" borderId="7" xfId="0" applyFont="1" applyFill="1" applyBorder="1" applyAlignment="1">
      <alignment horizontal="righ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8" fillId="10" borderId="14" xfId="0" applyFont="1" applyFill="1" applyBorder="1" applyAlignment="1">
      <alignment horizontal="center" vertical="top" wrapText="1"/>
    </xf>
    <xf numFmtId="0" fontId="8" fillId="10" borderId="3" xfId="0" applyFont="1" applyFill="1" applyBorder="1" applyAlignment="1">
      <alignment horizontal="center" vertical="top" wrapText="1"/>
    </xf>
    <xf numFmtId="0" fontId="8" fillId="10" borderId="2" xfId="0" applyFont="1" applyFill="1" applyBorder="1" applyAlignment="1">
      <alignment horizontal="center" vertical="top" wrapText="1"/>
    </xf>
    <xf numFmtId="0" fontId="8" fillId="5" borderId="11" xfId="0" applyFont="1" applyFill="1" applyBorder="1" applyAlignment="1">
      <alignment horizontal="center" vertical="top" wrapText="1"/>
    </xf>
    <xf numFmtId="0" fontId="8" fillId="5" borderId="8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9" borderId="11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8" fillId="9" borderId="7" xfId="0" applyFont="1" applyFill="1" applyBorder="1" applyAlignment="1">
      <alignment horizontal="center" vertical="top" wrapText="1"/>
    </xf>
    <xf numFmtId="0" fontId="4" fillId="5" borderId="16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horizontal="center" vertical="top" wrapText="1"/>
    </xf>
    <xf numFmtId="0" fontId="4" fillId="5" borderId="20" xfId="0" applyFont="1" applyFill="1" applyBorder="1" applyAlignment="1">
      <alignment horizontal="center" vertical="top" wrapText="1"/>
    </xf>
    <xf numFmtId="2" fontId="14" fillId="4" borderId="11" xfId="0" applyNumberFormat="1" applyFont="1" applyFill="1" applyBorder="1" applyAlignment="1" applyProtection="1">
      <alignment horizontal="center" vertical="center" wrapText="1"/>
      <protection hidden="1"/>
    </xf>
    <xf numFmtId="2" fontId="14" fillId="4" borderId="8" xfId="0" applyNumberFormat="1" applyFont="1" applyFill="1" applyBorder="1" applyAlignment="1" applyProtection="1">
      <alignment horizontal="center" vertical="center" wrapText="1"/>
      <protection hidden="1"/>
    </xf>
    <xf numFmtId="2" fontId="14" fillId="4" borderId="7" xfId="0" applyNumberFormat="1" applyFont="1" applyFill="1" applyBorder="1" applyAlignment="1" applyProtection="1">
      <alignment horizontal="center" vertical="center" wrapText="1"/>
      <protection hidden="1"/>
    </xf>
    <xf numFmtId="0" fontId="12" fillId="5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top" wrapText="1"/>
    </xf>
    <xf numFmtId="0" fontId="9" fillId="10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  <color rgb="FFCCFFCC"/>
      <color rgb="FFFFFFCC"/>
      <color rgb="FFFFCCCC"/>
      <color rgb="FFFF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36" zoomScale="130" zoomScaleNormal="130" workbookViewId="0">
      <selection activeCell="H50" sqref="H50"/>
    </sheetView>
  </sheetViews>
  <sheetFormatPr defaultColWidth="9" defaultRowHeight="22.5" outlineLevelRow="1"/>
  <cols>
    <col min="1" max="1" width="57.28515625" style="31" customWidth="1"/>
    <col min="2" max="2" width="9.7109375" style="32" customWidth="1"/>
    <col min="3" max="3" width="11.42578125" style="32" customWidth="1"/>
    <col min="4" max="4" width="12.140625" style="32" customWidth="1"/>
    <col min="5" max="5" width="10" style="33" customWidth="1"/>
    <col min="6" max="6" width="11.28515625" style="32" customWidth="1"/>
    <col min="7" max="7" width="13.28515625" style="1" customWidth="1"/>
    <col min="8" max="8" width="10.85546875" style="1" customWidth="1"/>
    <col min="9" max="16384" width="9" style="1"/>
  </cols>
  <sheetData>
    <row r="1" spans="1:8" ht="23.25" customHeight="1">
      <c r="A1" s="145" t="s">
        <v>92</v>
      </c>
      <c r="B1" s="145"/>
      <c r="C1" s="145"/>
      <c r="D1" s="145"/>
      <c r="E1" s="145"/>
      <c r="F1" s="145"/>
      <c r="G1" s="145"/>
      <c r="H1" s="145"/>
    </row>
    <row r="2" spans="1:8" ht="23.25" customHeight="1">
      <c r="A2" s="145" t="s">
        <v>51</v>
      </c>
      <c r="B2" s="147"/>
      <c r="C2" s="147"/>
      <c r="D2" s="147"/>
      <c r="E2" s="147"/>
      <c r="F2" s="147"/>
      <c r="G2" s="147"/>
      <c r="H2" s="147"/>
    </row>
    <row r="3" spans="1:8" ht="23.25" customHeight="1">
      <c r="A3" s="146" t="s">
        <v>50</v>
      </c>
      <c r="B3" s="146"/>
      <c r="C3" s="146"/>
      <c r="D3" s="146"/>
      <c r="E3" s="146"/>
      <c r="F3" s="146"/>
      <c r="G3" s="146"/>
      <c r="H3" s="146"/>
    </row>
    <row r="4" spans="1:8" ht="60" customHeight="1">
      <c r="A4" s="179" t="s">
        <v>0</v>
      </c>
      <c r="B4" s="180" t="s">
        <v>13</v>
      </c>
      <c r="C4" s="148" t="s">
        <v>93</v>
      </c>
      <c r="D4" s="149"/>
      <c r="E4" s="2" t="s">
        <v>14</v>
      </c>
      <c r="F4" s="150" t="s">
        <v>94</v>
      </c>
      <c r="G4" s="150"/>
      <c r="H4" s="3" t="s">
        <v>14</v>
      </c>
    </row>
    <row r="5" spans="1:8" ht="67.5">
      <c r="A5" s="179"/>
      <c r="B5" s="180" t="s">
        <v>9</v>
      </c>
      <c r="C5" s="4" t="s">
        <v>10</v>
      </c>
      <c r="D5" s="4" t="s">
        <v>53</v>
      </c>
      <c r="E5" s="4" t="s">
        <v>11</v>
      </c>
      <c r="F5" s="3" t="s">
        <v>10</v>
      </c>
      <c r="G5" s="3" t="s">
        <v>53</v>
      </c>
      <c r="H5" s="3" t="s">
        <v>12</v>
      </c>
    </row>
    <row r="6" spans="1:8">
      <c r="A6" s="5" t="s">
        <v>15</v>
      </c>
      <c r="B6" s="136"/>
      <c r="C6" s="137"/>
      <c r="D6" s="138"/>
      <c r="E6" s="6" t="str">
        <f>E7</f>
        <v>ผ่าน</v>
      </c>
      <c r="F6" s="139"/>
      <c r="G6" s="140"/>
      <c r="H6" s="7" t="str">
        <f>H7</f>
        <v>ผ่าน</v>
      </c>
    </row>
    <row r="7" spans="1:8" ht="45">
      <c r="A7" s="8" t="s">
        <v>16</v>
      </c>
      <c r="B7" s="9" t="s">
        <v>17</v>
      </c>
      <c r="C7" s="10"/>
      <c r="D7" s="100" t="s">
        <v>80</v>
      </c>
      <c r="E7" s="11" t="s">
        <v>39</v>
      </c>
      <c r="F7" s="57"/>
      <c r="G7" s="12" t="s">
        <v>80</v>
      </c>
      <c r="H7" s="13" t="s">
        <v>39</v>
      </c>
    </row>
    <row r="8" spans="1:8" ht="22.5" hidden="1" customHeight="1" outlineLevel="1">
      <c r="A8" s="151" t="s">
        <v>79</v>
      </c>
      <c r="B8" s="152"/>
      <c r="C8" s="152"/>
      <c r="D8" s="152"/>
      <c r="E8" s="152"/>
      <c r="F8" s="152"/>
      <c r="G8" s="152"/>
      <c r="H8" s="153"/>
    </row>
    <row r="9" spans="1:8" collapsed="1">
      <c r="A9" s="5" t="s">
        <v>18</v>
      </c>
      <c r="B9" s="136"/>
      <c r="C9" s="137"/>
      <c r="D9" s="138"/>
      <c r="E9" s="14">
        <f>SUM(E10+E12)/2</f>
        <v>5</v>
      </c>
      <c r="F9" s="139"/>
      <c r="G9" s="140"/>
      <c r="H9" s="7">
        <f>SUM(H10+H12)/2</f>
        <v>5</v>
      </c>
    </row>
    <row r="10" spans="1:8" ht="23.25" customHeight="1" thickBot="1">
      <c r="A10" s="121" t="s">
        <v>19</v>
      </c>
      <c r="B10" s="124"/>
      <c r="C10" s="101" t="s">
        <v>81</v>
      </c>
      <c r="D10" s="132" t="s">
        <v>82</v>
      </c>
      <c r="E10" s="127">
        <v>5</v>
      </c>
      <c r="F10" s="102" t="s">
        <v>81</v>
      </c>
      <c r="G10" s="134" t="s">
        <v>82</v>
      </c>
      <c r="H10" s="116">
        <v>5</v>
      </c>
    </row>
    <row r="11" spans="1:8" ht="23.25" customHeight="1">
      <c r="A11" s="123"/>
      <c r="B11" s="126"/>
      <c r="C11" s="103" t="s">
        <v>83</v>
      </c>
      <c r="D11" s="133"/>
      <c r="E11" s="131"/>
      <c r="F11" s="104" t="s">
        <v>83</v>
      </c>
      <c r="G11" s="135"/>
      <c r="H11" s="117"/>
    </row>
    <row r="12" spans="1:8" ht="38.25" thickBot="1">
      <c r="A12" s="142" t="s">
        <v>61</v>
      </c>
      <c r="B12" s="143"/>
      <c r="C12" s="19"/>
      <c r="D12" s="20" t="s">
        <v>62</v>
      </c>
      <c r="E12" s="127">
        <v>5</v>
      </c>
      <c r="F12" s="21"/>
      <c r="G12" s="34" t="s">
        <v>62</v>
      </c>
      <c r="H12" s="144">
        <v>5</v>
      </c>
    </row>
    <row r="13" spans="1:8" ht="24" customHeight="1">
      <c r="A13" s="121"/>
      <c r="B13" s="143"/>
      <c r="C13" s="22"/>
      <c r="D13" s="40" t="s">
        <v>55</v>
      </c>
      <c r="E13" s="131"/>
      <c r="F13" s="24"/>
      <c r="G13" s="37" t="s">
        <v>55</v>
      </c>
      <c r="H13" s="144"/>
    </row>
    <row r="14" spans="1:8" ht="20.100000000000001" customHeight="1">
      <c r="A14" s="97"/>
      <c r="B14" s="118" t="s">
        <v>59</v>
      </c>
      <c r="C14" s="109" t="s">
        <v>84</v>
      </c>
      <c r="D14" s="88" t="s">
        <v>68</v>
      </c>
      <c r="E14" s="89" t="s">
        <v>69</v>
      </c>
      <c r="F14" s="110" t="s">
        <v>84</v>
      </c>
      <c r="G14" s="91" t="s">
        <v>68</v>
      </c>
      <c r="H14" s="92" t="s">
        <v>69</v>
      </c>
    </row>
    <row r="15" spans="1:8" ht="20.100000000000001" customHeight="1" outlineLevel="1">
      <c r="A15" s="97"/>
      <c r="B15" s="119"/>
      <c r="C15" s="87" t="s">
        <v>67</v>
      </c>
      <c r="D15" s="88" t="s">
        <v>68</v>
      </c>
      <c r="E15" s="89" t="s">
        <v>69</v>
      </c>
      <c r="F15" s="90" t="s">
        <v>67</v>
      </c>
      <c r="G15" s="91" t="s">
        <v>68</v>
      </c>
      <c r="H15" s="92" t="s">
        <v>69</v>
      </c>
    </row>
    <row r="16" spans="1:8" ht="20.100000000000001" customHeight="1" outlineLevel="1">
      <c r="A16" s="97"/>
      <c r="B16" s="119"/>
      <c r="C16" s="87" t="s">
        <v>70</v>
      </c>
      <c r="D16" s="88" t="s">
        <v>68</v>
      </c>
      <c r="E16" s="89" t="s">
        <v>69</v>
      </c>
      <c r="F16" s="90" t="s">
        <v>70</v>
      </c>
      <c r="G16" s="91" t="s">
        <v>68</v>
      </c>
      <c r="H16" s="92" t="s">
        <v>69</v>
      </c>
    </row>
    <row r="17" spans="1:8" ht="20.100000000000001" customHeight="1" outlineLevel="1">
      <c r="A17" s="97"/>
      <c r="B17" s="119"/>
      <c r="C17" s="87" t="s">
        <v>71</v>
      </c>
      <c r="D17" s="88" t="s">
        <v>68</v>
      </c>
      <c r="E17" s="89" t="s">
        <v>69</v>
      </c>
      <c r="F17" s="90" t="s">
        <v>71</v>
      </c>
      <c r="G17" s="91" t="s">
        <v>68</v>
      </c>
      <c r="H17" s="92" t="s">
        <v>69</v>
      </c>
    </row>
    <row r="18" spans="1:8" ht="20.100000000000001" customHeight="1" outlineLevel="1">
      <c r="A18" s="97"/>
      <c r="B18" s="119"/>
      <c r="C18" s="87" t="s">
        <v>72</v>
      </c>
      <c r="D18" s="88" t="s">
        <v>68</v>
      </c>
      <c r="E18" s="89" t="s">
        <v>69</v>
      </c>
      <c r="F18" s="90" t="s">
        <v>72</v>
      </c>
      <c r="G18" s="91" t="s">
        <v>68</v>
      </c>
      <c r="H18" s="92" t="s">
        <v>69</v>
      </c>
    </row>
    <row r="19" spans="1:8" ht="20.100000000000001" customHeight="1" outlineLevel="1">
      <c r="A19" s="97"/>
      <c r="B19" s="120"/>
      <c r="C19" s="87" t="s">
        <v>73</v>
      </c>
      <c r="D19" s="88" t="s">
        <v>68</v>
      </c>
      <c r="E19" s="89" t="s">
        <v>69</v>
      </c>
      <c r="F19" s="90" t="s">
        <v>73</v>
      </c>
      <c r="G19" s="91" t="s">
        <v>68</v>
      </c>
      <c r="H19" s="92" t="s">
        <v>69</v>
      </c>
    </row>
    <row r="20" spans="1:8">
      <c r="A20" s="52" t="s">
        <v>20</v>
      </c>
      <c r="B20" s="136"/>
      <c r="C20" s="137"/>
      <c r="D20" s="138"/>
      <c r="E20" s="14">
        <f>SUM(E21:E23)/3</f>
        <v>5</v>
      </c>
      <c r="F20" s="139"/>
      <c r="G20" s="140"/>
      <c r="H20" s="7">
        <f>SUM(H21:H23)/3</f>
        <v>5</v>
      </c>
    </row>
    <row r="21" spans="1:8">
      <c r="A21" s="8" t="s">
        <v>21</v>
      </c>
      <c r="B21" s="9"/>
      <c r="C21" s="15"/>
      <c r="D21" s="26" t="s">
        <v>85</v>
      </c>
      <c r="E21" s="17">
        <v>5</v>
      </c>
      <c r="F21" s="38"/>
      <c r="G21" s="39" t="s">
        <v>85</v>
      </c>
      <c r="H21" s="18">
        <v>5</v>
      </c>
    </row>
    <row r="22" spans="1:8">
      <c r="A22" s="8" t="s">
        <v>22</v>
      </c>
      <c r="B22" s="9"/>
      <c r="C22" s="15"/>
      <c r="D22" s="26" t="s">
        <v>85</v>
      </c>
      <c r="E22" s="17">
        <v>5</v>
      </c>
      <c r="F22" s="38"/>
      <c r="G22" s="39" t="s">
        <v>85</v>
      </c>
      <c r="H22" s="18">
        <v>5</v>
      </c>
    </row>
    <row r="23" spans="1:8">
      <c r="A23" s="8" t="s">
        <v>23</v>
      </c>
      <c r="B23" s="9"/>
      <c r="C23" s="15"/>
      <c r="D23" s="26" t="s">
        <v>85</v>
      </c>
      <c r="E23" s="17">
        <v>5</v>
      </c>
      <c r="F23" s="38"/>
      <c r="G23" s="39" t="s">
        <v>85</v>
      </c>
      <c r="H23" s="18">
        <v>5</v>
      </c>
    </row>
    <row r="24" spans="1:8">
      <c r="A24" s="5" t="s">
        <v>24</v>
      </c>
      <c r="B24" s="136"/>
      <c r="C24" s="137"/>
      <c r="D24" s="138"/>
      <c r="E24" s="14">
        <f>SUM(E25+E26+E39)/3</f>
        <v>5</v>
      </c>
      <c r="F24" s="139"/>
      <c r="G24" s="140"/>
      <c r="H24" s="7">
        <f>SUM(H25+H26+H39)/3</f>
        <v>5</v>
      </c>
    </row>
    <row r="25" spans="1:8">
      <c r="A25" s="8" t="s">
        <v>25</v>
      </c>
      <c r="B25" s="9"/>
      <c r="C25" s="15"/>
      <c r="D25" s="26" t="s">
        <v>85</v>
      </c>
      <c r="E25" s="17">
        <v>5</v>
      </c>
      <c r="F25" s="38"/>
      <c r="G25" s="39" t="s">
        <v>85</v>
      </c>
      <c r="H25" s="18">
        <v>5</v>
      </c>
    </row>
    <row r="26" spans="1:8">
      <c r="A26" s="8" t="s">
        <v>54</v>
      </c>
      <c r="B26" s="9"/>
      <c r="C26" s="15"/>
      <c r="D26" s="16"/>
      <c r="E26" s="17">
        <f>SUM(E27+E29+E32)/3</f>
        <v>5</v>
      </c>
      <c r="F26" s="38"/>
      <c r="G26" s="12"/>
      <c r="H26" s="18">
        <f>SUM(H27+H29+H32)/3</f>
        <v>5</v>
      </c>
    </row>
    <row r="27" spans="1:8" ht="23.25" thickBot="1">
      <c r="A27" s="142" t="s">
        <v>26</v>
      </c>
      <c r="B27" s="143"/>
      <c r="C27" s="19" t="s">
        <v>56</v>
      </c>
      <c r="D27" s="20" t="s">
        <v>58</v>
      </c>
      <c r="E27" s="127">
        <v>5</v>
      </c>
      <c r="F27" s="21" t="s">
        <v>56</v>
      </c>
      <c r="G27" s="34" t="s">
        <v>58</v>
      </c>
      <c r="H27" s="144">
        <v>5</v>
      </c>
    </row>
    <row r="28" spans="1:8" ht="27" customHeight="1">
      <c r="A28" s="121"/>
      <c r="B28" s="124"/>
      <c r="C28" s="22">
        <v>5</v>
      </c>
      <c r="D28" s="40" t="s">
        <v>57</v>
      </c>
      <c r="E28" s="131"/>
      <c r="F28" s="24">
        <v>5</v>
      </c>
      <c r="G28" s="37" t="s">
        <v>57</v>
      </c>
      <c r="H28" s="144"/>
    </row>
    <row r="29" spans="1:8" ht="21" customHeight="1" thickBot="1">
      <c r="A29" s="121" t="s">
        <v>27</v>
      </c>
      <c r="B29" s="124"/>
      <c r="C29" s="113" t="s">
        <v>56</v>
      </c>
      <c r="D29" s="20" t="s">
        <v>63</v>
      </c>
      <c r="E29" s="127">
        <v>5</v>
      </c>
      <c r="F29" s="21" t="s">
        <v>56</v>
      </c>
      <c r="G29" s="34" t="s">
        <v>63</v>
      </c>
      <c r="H29" s="129">
        <v>5</v>
      </c>
    </row>
    <row r="30" spans="1:8" ht="21" customHeight="1">
      <c r="A30" s="122"/>
      <c r="B30" s="125"/>
      <c r="C30" s="114">
        <v>5</v>
      </c>
      <c r="D30" s="40" t="s">
        <v>57</v>
      </c>
      <c r="E30" s="131"/>
      <c r="F30" s="24">
        <v>5</v>
      </c>
      <c r="G30" s="37" t="s">
        <v>57</v>
      </c>
      <c r="H30" s="141"/>
    </row>
    <row r="31" spans="1:8" ht="21" customHeight="1">
      <c r="A31" s="123"/>
      <c r="B31" s="126"/>
      <c r="C31" s="115" t="s">
        <v>86</v>
      </c>
      <c r="D31" s="105" t="s">
        <v>87</v>
      </c>
      <c r="E31" s="89" t="s">
        <v>88</v>
      </c>
      <c r="F31" s="91" t="s">
        <v>89</v>
      </c>
      <c r="G31" s="111" t="s">
        <v>90</v>
      </c>
      <c r="H31" s="112" t="s">
        <v>91</v>
      </c>
    </row>
    <row r="32" spans="1:8">
      <c r="A32" s="157" t="s">
        <v>28</v>
      </c>
      <c r="B32" s="41"/>
      <c r="C32" s="19" t="s">
        <v>56</v>
      </c>
      <c r="D32" s="44" t="s">
        <v>64</v>
      </c>
      <c r="E32" s="127">
        <v>5</v>
      </c>
      <c r="F32" s="45" t="s">
        <v>56</v>
      </c>
      <c r="G32" s="34" t="s">
        <v>64</v>
      </c>
      <c r="H32" s="129">
        <v>5</v>
      </c>
    </row>
    <row r="33" spans="1:8" ht="23.25" customHeight="1">
      <c r="A33" s="157"/>
      <c r="B33" s="41"/>
      <c r="C33" s="36">
        <v>5</v>
      </c>
      <c r="D33" s="42" t="s">
        <v>57</v>
      </c>
      <c r="E33" s="128"/>
      <c r="F33" s="43">
        <v>5</v>
      </c>
      <c r="G33" s="46" t="s">
        <v>57</v>
      </c>
      <c r="H33" s="130"/>
    </row>
    <row r="34" spans="1:8" ht="20.100000000000001" customHeight="1" outlineLevel="1">
      <c r="A34" s="157"/>
      <c r="B34" s="159" t="s">
        <v>59</v>
      </c>
      <c r="C34" s="87" t="s">
        <v>67</v>
      </c>
      <c r="D34" s="88" t="s">
        <v>68</v>
      </c>
      <c r="E34" s="89" t="s">
        <v>69</v>
      </c>
      <c r="F34" s="90" t="s">
        <v>67</v>
      </c>
      <c r="G34" s="91" t="s">
        <v>68</v>
      </c>
      <c r="H34" s="92" t="s">
        <v>69</v>
      </c>
    </row>
    <row r="35" spans="1:8" ht="20.100000000000001" customHeight="1" outlineLevel="1">
      <c r="A35" s="157"/>
      <c r="B35" s="159"/>
      <c r="C35" s="87" t="s">
        <v>70</v>
      </c>
      <c r="D35" s="88" t="s">
        <v>68</v>
      </c>
      <c r="E35" s="89" t="s">
        <v>69</v>
      </c>
      <c r="F35" s="90" t="s">
        <v>70</v>
      </c>
      <c r="G35" s="91" t="s">
        <v>68</v>
      </c>
      <c r="H35" s="92" t="s">
        <v>69</v>
      </c>
    </row>
    <row r="36" spans="1:8" ht="20.100000000000001" customHeight="1" outlineLevel="1">
      <c r="A36" s="157"/>
      <c r="B36" s="159"/>
      <c r="C36" s="87" t="s">
        <v>71</v>
      </c>
      <c r="D36" s="88" t="s">
        <v>68</v>
      </c>
      <c r="E36" s="89" t="s">
        <v>69</v>
      </c>
      <c r="F36" s="90" t="s">
        <v>71</v>
      </c>
      <c r="G36" s="91" t="s">
        <v>68</v>
      </c>
      <c r="H36" s="92" t="s">
        <v>69</v>
      </c>
    </row>
    <row r="37" spans="1:8" ht="20.100000000000001" customHeight="1" outlineLevel="1">
      <c r="A37" s="157"/>
      <c r="B37" s="159"/>
      <c r="C37" s="87" t="s">
        <v>72</v>
      </c>
      <c r="D37" s="88" t="s">
        <v>68</v>
      </c>
      <c r="E37" s="89" t="s">
        <v>69</v>
      </c>
      <c r="F37" s="90" t="s">
        <v>72</v>
      </c>
      <c r="G37" s="91" t="s">
        <v>68</v>
      </c>
      <c r="H37" s="92" t="s">
        <v>69</v>
      </c>
    </row>
    <row r="38" spans="1:8" ht="20.100000000000001" customHeight="1" outlineLevel="1">
      <c r="A38" s="158"/>
      <c r="B38" s="160"/>
      <c r="C38" s="87" t="s">
        <v>73</v>
      </c>
      <c r="D38" s="88" t="s">
        <v>68</v>
      </c>
      <c r="E38" s="89" t="s">
        <v>69</v>
      </c>
      <c r="F38" s="90" t="s">
        <v>73</v>
      </c>
      <c r="G38" s="91" t="s">
        <v>68</v>
      </c>
      <c r="H38" s="92" t="s">
        <v>69</v>
      </c>
    </row>
    <row r="39" spans="1:8">
      <c r="A39" s="8" t="s">
        <v>29</v>
      </c>
      <c r="B39" s="9"/>
      <c r="C39" s="15"/>
      <c r="D39" s="26" t="s">
        <v>85</v>
      </c>
      <c r="E39" s="17">
        <v>5</v>
      </c>
      <c r="F39" s="38"/>
      <c r="G39" s="39" t="s">
        <v>85</v>
      </c>
      <c r="H39" s="18">
        <v>5</v>
      </c>
    </row>
    <row r="40" spans="1:8">
      <c r="A40" s="5" t="s">
        <v>30</v>
      </c>
      <c r="B40" s="136"/>
      <c r="C40" s="137"/>
      <c r="D40" s="138"/>
      <c r="E40" s="14">
        <f>SUM(E41:E44)/4</f>
        <v>5</v>
      </c>
      <c r="F40" s="139"/>
      <c r="G40" s="140"/>
      <c r="H40" s="7">
        <f>SUM(H41:H44)/4</f>
        <v>5</v>
      </c>
    </row>
    <row r="41" spans="1:8">
      <c r="A41" s="8" t="s">
        <v>31</v>
      </c>
      <c r="B41" s="9"/>
      <c r="C41" s="15"/>
      <c r="D41" s="26" t="s">
        <v>85</v>
      </c>
      <c r="E41" s="17">
        <v>5</v>
      </c>
      <c r="F41" s="38"/>
      <c r="G41" s="39" t="s">
        <v>85</v>
      </c>
      <c r="H41" s="18">
        <v>5</v>
      </c>
    </row>
    <row r="42" spans="1:8">
      <c r="A42" s="8" t="s">
        <v>32</v>
      </c>
      <c r="B42" s="9"/>
      <c r="C42" s="15"/>
      <c r="D42" s="26" t="s">
        <v>85</v>
      </c>
      <c r="E42" s="17">
        <v>5</v>
      </c>
      <c r="F42" s="38"/>
      <c r="G42" s="39" t="s">
        <v>85</v>
      </c>
      <c r="H42" s="18">
        <v>5</v>
      </c>
    </row>
    <row r="43" spans="1:8">
      <c r="A43" s="47" t="s">
        <v>33</v>
      </c>
      <c r="B43" s="48"/>
      <c r="C43" s="49"/>
      <c r="D43" s="26" t="s">
        <v>85</v>
      </c>
      <c r="E43" s="25">
        <v>5</v>
      </c>
      <c r="F43" s="50"/>
      <c r="G43" s="39" t="s">
        <v>85</v>
      </c>
      <c r="H43" s="51">
        <v>5</v>
      </c>
    </row>
    <row r="44" spans="1:8" ht="21" customHeight="1" thickBot="1">
      <c r="A44" s="98" t="s">
        <v>34</v>
      </c>
      <c r="B44" s="106"/>
      <c r="C44" s="55"/>
      <c r="D44" s="20" t="s">
        <v>65</v>
      </c>
      <c r="E44" s="127">
        <v>5</v>
      </c>
      <c r="F44" s="56"/>
      <c r="G44" s="34" t="s">
        <v>66</v>
      </c>
      <c r="H44" s="129">
        <v>5</v>
      </c>
    </row>
    <row r="45" spans="1:8" ht="21" customHeight="1">
      <c r="A45" s="108"/>
      <c r="B45" s="107"/>
      <c r="C45" s="23"/>
      <c r="D45" s="40" t="s">
        <v>60</v>
      </c>
      <c r="E45" s="131"/>
      <c r="F45" s="35"/>
      <c r="G45" s="37" t="s">
        <v>60</v>
      </c>
      <c r="H45" s="141"/>
    </row>
    <row r="46" spans="1:8" ht="21" customHeight="1" outlineLevel="1">
      <c r="A46" s="108"/>
      <c r="B46" s="161" t="s">
        <v>74</v>
      </c>
      <c r="C46" s="162" t="s">
        <v>75</v>
      </c>
      <c r="D46" s="163"/>
      <c r="E46" s="164"/>
      <c r="F46" s="165" t="s">
        <v>75</v>
      </c>
      <c r="G46" s="166"/>
      <c r="H46" s="167"/>
    </row>
    <row r="47" spans="1:8" ht="21" customHeight="1" outlineLevel="1">
      <c r="A47" s="99"/>
      <c r="B47" s="160"/>
      <c r="C47" s="93" t="s">
        <v>76</v>
      </c>
      <c r="D47" s="93" t="s">
        <v>77</v>
      </c>
      <c r="E47" s="94" t="s">
        <v>78</v>
      </c>
      <c r="F47" s="95" t="s">
        <v>76</v>
      </c>
      <c r="G47" s="95" t="s">
        <v>77</v>
      </c>
      <c r="H47" s="96" t="s">
        <v>78</v>
      </c>
    </row>
    <row r="48" spans="1:8">
      <c r="A48" s="52" t="s">
        <v>35</v>
      </c>
      <c r="B48" s="168"/>
      <c r="C48" s="169"/>
      <c r="D48" s="170"/>
      <c r="E48" s="53">
        <f>E49</f>
        <v>5</v>
      </c>
      <c r="F48" s="139"/>
      <c r="G48" s="140"/>
      <c r="H48" s="54">
        <f>H49</f>
        <v>5</v>
      </c>
    </row>
    <row r="49" spans="1:8">
      <c r="A49" s="8" t="s">
        <v>36</v>
      </c>
      <c r="B49" s="9"/>
      <c r="C49" s="15"/>
      <c r="D49" s="26" t="s">
        <v>85</v>
      </c>
      <c r="E49" s="17">
        <v>5</v>
      </c>
      <c r="F49" s="38"/>
      <c r="G49" s="39" t="s">
        <v>85</v>
      </c>
      <c r="H49" s="27">
        <v>5</v>
      </c>
    </row>
    <row r="50" spans="1:8" ht="23.45" customHeight="1">
      <c r="A50" s="181"/>
      <c r="B50" s="154" t="s">
        <v>52</v>
      </c>
      <c r="C50" s="154"/>
      <c r="D50" s="154"/>
      <c r="E50" s="28">
        <f>SUM(E10+E12+E21+E22+E23+E25+E26+E39+E41+E42+E43+E44+E49)/13</f>
        <v>5</v>
      </c>
      <c r="F50" s="155" t="s">
        <v>52</v>
      </c>
      <c r="G50" s="156"/>
      <c r="H50" s="29">
        <f>SUM(H10+H12+H21+H22+H23+H25+H26+H39+H41+H42+H43+H44+H49)/13</f>
        <v>5</v>
      </c>
    </row>
    <row r="51" spans="1:8" ht="21" customHeight="1">
      <c r="A51" s="182"/>
      <c r="B51" s="154" t="s">
        <v>38</v>
      </c>
      <c r="C51" s="154"/>
      <c r="D51" s="154"/>
      <c r="E51" s="28" t="str">
        <f>IF(E50&gt;=4.01,"ดีมาก",IF(E50&gt;=3.01,"ดี",IF(E50&gt;=2.01,"ปานกลาง",IF(E50&gt;=0.01,"น้อย"))))</f>
        <v>ดีมาก</v>
      </c>
      <c r="F51" s="155" t="s">
        <v>38</v>
      </c>
      <c r="G51" s="156"/>
      <c r="H51" s="30" t="str">
        <f>IF(H50&gt;=4.01,"ดีมาก",IF(H50&gt;=3.01,"ดี",IF(H50&gt;=2.01,"ปานกลาง",IF(H50&gt;=0.01,"น้อย"))))</f>
        <v>ดีมาก</v>
      </c>
    </row>
    <row r="55" spans="1:8">
      <c r="H55" s="1" t="s">
        <v>1</v>
      </c>
    </row>
  </sheetData>
  <mergeCells count="52">
    <mergeCell ref="B51:D51"/>
    <mergeCell ref="F50:G50"/>
    <mergeCell ref="F51:G51"/>
    <mergeCell ref="A32:A38"/>
    <mergeCell ref="A50:A51"/>
    <mergeCell ref="B50:D50"/>
    <mergeCell ref="B34:B38"/>
    <mergeCell ref="B46:B47"/>
    <mergeCell ref="C46:E46"/>
    <mergeCell ref="F46:H46"/>
    <mergeCell ref="B40:D40"/>
    <mergeCell ref="F40:G40"/>
    <mergeCell ref="B48:D48"/>
    <mergeCell ref="F48:G48"/>
    <mergeCell ref="E44:E45"/>
    <mergeCell ref="H44:H45"/>
    <mergeCell ref="A27:A28"/>
    <mergeCell ref="B27:B28"/>
    <mergeCell ref="H27:H28"/>
    <mergeCell ref="A1:H1"/>
    <mergeCell ref="A3:H3"/>
    <mergeCell ref="A2:H2"/>
    <mergeCell ref="A4:A5"/>
    <mergeCell ref="C4:D4"/>
    <mergeCell ref="F4:G4"/>
    <mergeCell ref="A8:H8"/>
    <mergeCell ref="A12:A13"/>
    <mergeCell ref="B12:B13"/>
    <mergeCell ref="H12:H13"/>
    <mergeCell ref="E12:E13"/>
    <mergeCell ref="B6:D6"/>
    <mergeCell ref="F6:G6"/>
    <mergeCell ref="B9:D9"/>
    <mergeCell ref="F9:G9"/>
    <mergeCell ref="B20:D20"/>
    <mergeCell ref="F20:G20"/>
    <mergeCell ref="H10:H11"/>
    <mergeCell ref="B14:B19"/>
    <mergeCell ref="A29:A31"/>
    <mergeCell ref="B29:B31"/>
    <mergeCell ref="E32:E33"/>
    <mergeCell ref="H32:H33"/>
    <mergeCell ref="E27:E28"/>
    <mergeCell ref="E29:E30"/>
    <mergeCell ref="A10:A11"/>
    <mergeCell ref="B10:B11"/>
    <mergeCell ref="D10:D11"/>
    <mergeCell ref="E10:E11"/>
    <mergeCell ref="G10:G11"/>
    <mergeCell ref="B24:D24"/>
    <mergeCell ref="F24:G24"/>
    <mergeCell ref="H29:H30"/>
  </mergeCells>
  <pageMargins left="0.59055118110236227" right="0.39370078740157483" top="0.39370078740157483" bottom="0.19685039370078741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5"/>
  <sheetViews>
    <sheetView workbookViewId="0">
      <selection activeCell="F7" sqref="F7"/>
    </sheetView>
  </sheetViews>
  <sheetFormatPr defaultColWidth="9" defaultRowHeight="18"/>
  <cols>
    <col min="1" max="1" width="36.28515625" style="1" customWidth="1"/>
    <col min="2" max="2" width="11.42578125" style="1" customWidth="1"/>
    <col min="3" max="3" width="12.140625" style="1" customWidth="1"/>
    <col min="4" max="4" width="12.42578125" style="1" bestFit="1" customWidth="1"/>
    <col min="5" max="5" width="13.5703125" style="1" bestFit="1" customWidth="1"/>
    <col min="6" max="6" width="13.7109375" style="1" customWidth="1"/>
    <col min="7" max="7" width="13.140625" style="1" customWidth="1"/>
    <col min="8" max="8" width="18.42578125" style="1" customWidth="1"/>
    <col min="9" max="16384" width="9" style="1"/>
  </cols>
  <sheetData>
    <row r="2" spans="1:11" ht="24.75">
      <c r="A2" s="86" t="s">
        <v>40</v>
      </c>
      <c r="B2" s="58"/>
      <c r="C2" s="58"/>
      <c r="D2" s="59"/>
      <c r="E2" s="59"/>
      <c r="F2" s="59"/>
      <c r="G2" s="59"/>
      <c r="H2" s="59"/>
    </row>
    <row r="3" spans="1:11" ht="27.75">
      <c r="A3" s="174" t="s">
        <v>2</v>
      </c>
      <c r="B3" s="177" t="s">
        <v>46</v>
      </c>
      <c r="C3" s="177" t="s">
        <v>47</v>
      </c>
      <c r="D3" s="174" t="s">
        <v>3</v>
      </c>
      <c r="E3" s="174"/>
      <c r="F3" s="174"/>
      <c r="G3" s="174"/>
      <c r="H3" s="175" t="s">
        <v>4</v>
      </c>
    </row>
    <row r="4" spans="1:11" ht="27.75">
      <c r="A4" s="174"/>
      <c r="B4" s="178"/>
      <c r="C4" s="178"/>
      <c r="D4" s="60" t="s">
        <v>5</v>
      </c>
      <c r="E4" s="60" t="s">
        <v>6</v>
      </c>
      <c r="F4" s="60" t="s">
        <v>7</v>
      </c>
      <c r="G4" s="60" t="s">
        <v>37</v>
      </c>
      <c r="H4" s="176"/>
    </row>
    <row r="5" spans="1:11" ht="24.75">
      <c r="A5" s="61" t="s">
        <v>41</v>
      </c>
      <c r="B5" s="171" t="str">
        <f>องค์ประกอบ!H6</f>
        <v>ผ่าน</v>
      </c>
      <c r="C5" s="172"/>
      <c r="D5" s="172"/>
      <c r="E5" s="172"/>
      <c r="F5" s="172"/>
      <c r="G5" s="173"/>
      <c r="H5" s="62" t="str">
        <f>B5</f>
        <v>ผ่าน</v>
      </c>
    </row>
    <row r="6" spans="1:11" ht="49.5">
      <c r="A6" s="63" t="s">
        <v>42</v>
      </c>
      <c r="B6" s="64"/>
      <c r="C6" s="65">
        <v>2</v>
      </c>
      <c r="D6" s="66">
        <v>0</v>
      </c>
      <c r="E6" s="66">
        <v>0</v>
      </c>
      <c r="F6" s="67">
        <f>(องค์ประกอบ!H10+องค์ประกอบ!H12)/2</f>
        <v>5</v>
      </c>
      <c r="G6" s="67">
        <f>(องค์ประกอบ!H10+องค์ประกอบ!H12)/2</f>
        <v>5</v>
      </c>
      <c r="H6" s="68" t="str">
        <f>IF(G6&gt;=4.01,"ระดับคุณภาพดีมาก",IF(G6&gt;=3.01,"ระดับคุณภาพดี",IF(G6&gt;=2.01,"ระดับคุณภาพปานกลาง",IF(G6&gt;=0.01,"ระดับคุณภาพน้อย"))))</f>
        <v>ระดับคุณภาพดีมาก</v>
      </c>
    </row>
    <row r="7" spans="1:11" ht="49.5">
      <c r="A7" s="69" t="s">
        <v>43</v>
      </c>
      <c r="B7" s="69"/>
      <c r="C7" s="70">
        <v>3</v>
      </c>
      <c r="D7" s="71">
        <f>(องค์ประกอบ!H21+องค์ประกอบ!H22+องค์ประกอบ!H23)/3</f>
        <v>5</v>
      </c>
      <c r="E7" s="72">
        <v>0</v>
      </c>
      <c r="F7" s="72">
        <v>0</v>
      </c>
      <c r="G7" s="73">
        <f>(องค์ประกอบ!H21+องค์ประกอบ!H22+องค์ประกอบ!H23)/3</f>
        <v>5</v>
      </c>
      <c r="H7" s="74" t="str">
        <f t="shared" ref="H7:H11" si="0">IF(G7&gt;=4.01,"ระดับคุณภาพดีมาก",IF(G7&gt;=3.01,"ระดับคุณภาพดี",IF(G7&gt;=2.01,"ระดับคุณภาพปานกลาง",IF(G7&gt;=0.01,"ระดับคุณภาพน้อย"))))</f>
        <v>ระดับคุณภาพดีมาก</v>
      </c>
    </row>
    <row r="8" spans="1:11" ht="49.5">
      <c r="A8" s="63" t="s">
        <v>44</v>
      </c>
      <c r="B8" s="63"/>
      <c r="C8" s="75">
        <v>3</v>
      </c>
      <c r="D8" s="76">
        <f>(องค์ประกอบ!H25+องค์ประกอบ!H26+องค์ประกอบ!H39)/3</f>
        <v>5</v>
      </c>
      <c r="E8" s="66">
        <v>0</v>
      </c>
      <c r="F8" s="66">
        <v>0</v>
      </c>
      <c r="G8" s="67">
        <f>(องค์ประกอบ!H25+องค์ประกอบ!H26+องค์ประกอบ!H39)/3</f>
        <v>5</v>
      </c>
      <c r="H8" s="68" t="str">
        <f t="shared" si="0"/>
        <v>ระดับคุณภาพดีมาก</v>
      </c>
    </row>
    <row r="9" spans="1:11" ht="26.25" customHeight="1">
      <c r="A9" s="77" t="s">
        <v>48</v>
      </c>
      <c r="B9" s="77"/>
      <c r="C9" s="70">
        <v>4</v>
      </c>
      <c r="D9" s="71">
        <f>องค์ประกอบ!H41</f>
        <v>5</v>
      </c>
      <c r="E9" s="71">
        <f>(องค์ประกอบ!H42+องค์ประกอบ!H43+องค์ประกอบ!H44)/3</f>
        <v>5</v>
      </c>
      <c r="F9" s="72">
        <v>0</v>
      </c>
      <c r="G9" s="73">
        <f>(องค์ประกอบ!H41+องค์ประกอบ!H42+องค์ประกอบ!H43+องค์ประกอบ!H44)/4</f>
        <v>5</v>
      </c>
      <c r="H9" s="74" t="str">
        <f t="shared" si="0"/>
        <v>ระดับคุณภาพดีมาก</v>
      </c>
    </row>
    <row r="10" spans="1:11" ht="50.25" thickBot="1">
      <c r="A10" s="63" t="s">
        <v>45</v>
      </c>
      <c r="B10" s="63"/>
      <c r="C10" s="75">
        <v>1</v>
      </c>
      <c r="D10" s="66">
        <v>0</v>
      </c>
      <c r="E10" s="76">
        <f>องค์ประกอบ!H49</f>
        <v>5</v>
      </c>
      <c r="F10" s="66">
        <v>0</v>
      </c>
      <c r="G10" s="67">
        <f>องค์ประกอบ!H49</f>
        <v>5</v>
      </c>
      <c r="H10" s="78" t="str">
        <f t="shared" si="0"/>
        <v>ระดับคุณภาพดีมาก</v>
      </c>
    </row>
    <row r="11" spans="1:11" ht="50.25" thickBot="1">
      <c r="A11" s="79" t="s">
        <v>8</v>
      </c>
      <c r="B11" s="79"/>
      <c r="C11" s="79">
        <f>SUM(C6:C10)</f>
        <v>13</v>
      </c>
      <c r="D11" s="80">
        <f>(องค์ประกอบ!H21+องค์ประกอบ!H22+องค์ประกอบ!H23+องค์ประกอบ!H25+องค์ประกอบ!H26+องค์ประกอบ!H39+องค์ประกอบ!H41)/7</f>
        <v>5</v>
      </c>
      <c r="E11" s="80">
        <f>(องค์ประกอบ!H42+องค์ประกอบ!H43+องค์ประกอบ!H44+องค์ประกอบ!H49)/4</f>
        <v>5</v>
      </c>
      <c r="F11" s="80">
        <f>(องค์ประกอบ!H10+องค์ประกอบ!H12)/2</f>
        <v>5</v>
      </c>
      <c r="G11" s="81">
        <f>องค์ประกอบ!H50</f>
        <v>5</v>
      </c>
      <c r="H11" s="82" t="str">
        <f t="shared" si="0"/>
        <v>ระดับคุณภาพดีมาก</v>
      </c>
      <c r="K11" s="1" t="s">
        <v>1</v>
      </c>
    </row>
    <row r="12" spans="1:11" ht="24" customHeight="1">
      <c r="A12" s="83" t="s">
        <v>49</v>
      </c>
      <c r="B12" s="83"/>
      <c r="C12" s="83"/>
      <c r="D12" s="84" t="str">
        <f>IF(D11&gt;=4.01,"ดีมาก",IF(D11&gt;=3.01,"ดี",IF(D11&gt;=2.01,"ปานกลาง",IF(D11&gt;=0.01,"น้อย"))))</f>
        <v>ดีมาก</v>
      </c>
      <c r="E12" s="84" t="str">
        <f t="shared" ref="E12:G12" si="1">IF(E11&gt;=4.01,"ดีมาก",IF(E11&gt;=3.01,"ดี",IF(E11&gt;=2.01,"ปานกลาง",IF(E11&gt;=0.01,"น้อย"))))</f>
        <v>ดีมาก</v>
      </c>
      <c r="F12" s="84" t="str">
        <f t="shared" si="1"/>
        <v>ดีมาก</v>
      </c>
      <c r="G12" s="84" t="str">
        <f t="shared" si="1"/>
        <v>ดีมาก</v>
      </c>
      <c r="H12" s="85"/>
    </row>
    <row r="13" spans="1:11">
      <c r="J13" s="1" t="s">
        <v>1</v>
      </c>
      <c r="K13" s="1" t="s">
        <v>1</v>
      </c>
    </row>
    <row r="17" spans="1:5">
      <c r="E17" s="1" t="s">
        <v>1</v>
      </c>
    </row>
    <row r="25" spans="1:5">
      <c r="A25" s="1" t="s">
        <v>1</v>
      </c>
    </row>
    <row r="35" spans="5:5">
      <c r="E35" s="1" t="s">
        <v>1</v>
      </c>
    </row>
    <row r="50" spans="4:4">
      <c r="D50" s="1" t="s">
        <v>1</v>
      </c>
    </row>
    <row r="191" spans="7:7">
      <c r="G191" s="1" t="s">
        <v>1</v>
      </c>
    </row>
    <row r="205" spans="1:1">
      <c r="A205" s="1" t="s">
        <v>1</v>
      </c>
    </row>
  </sheetData>
  <mergeCells count="6">
    <mergeCell ref="B5:G5"/>
    <mergeCell ref="A3:A4"/>
    <mergeCell ref="D3:G3"/>
    <mergeCell ref="H3:H4"/>
    <mergeCell ref="B3:B4"/>
    <mergeCell ref="C3:C4"/>
  </mergeCells>
  <pageMargins left="0.39370078740157483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องค์ประกอบ</vt:lpstr>
      <vt:lpstr>การวิเคราะห์คุณภาพการศึกษา</vt:lpstr>
      <vt:lpstr>องค์ประกอบ!Print_Titles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sitti</dc:creator>
  <cp:lastModifiedBy>Aor</cp:lastModifiedBy>
  <cp:lastPrinted>2016-02-08T08:59:29Z</cp:lastPrinted>
  <dcterms:created xsi:type="dcterms:W3CDTF">2012-07-24T14:36:46Z</dcterms:created>
  <dcterms:modified xsi:type="dcterms:W3CDTF">2019-05-10T09:15:44Z</dcterms:modified>
</cp:coreProperties>
</file>