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IQA การประกันคุณภาพการศึกษาภายใน\05- ปีการศึกษา 2561\เอกสารประเมินสำหรับเลขาฯ\"/>
    </mc:Choice>
  </mc:AlternateContent>
  <bookViews>
    <workbookView xWindow="0" yWindow="0" windowWidth="28800" windowHeight="12330"/>
  </bookViews>
  <sheets>
    <sheet name="องค์ประกอบ" sheetId="1" r:id="rId1"/>
    <sheet name="การวิเคราะห์ผลการประเมิน" sheetId="2" r:id="rId2"/>
  </sheets>
  <definedNames>
    <definedName name="_xlnm.Print_Titles" localSheetId="0">องค์ประกอบ!$5:$6</definedName>
  </definedNames>
  <calcPr calcId="162913"/>
</workbook>
</file>

<file path=xl/calcChain.xml><?xml version="1.0" encoding="utf-8"?>
<calcChain xmlns="http://schemas.openxmlformats.org/spreadsheetml/2006/main">
  <c r="H46" i="1" l="1"/>
  <c r="E46" i="1" l="1"/>
  <c r="H7" i="1"/>
  <c r="E7" i="1"/>
  <c r="E10" i="2" l="1"/>
  <c r="E11" i="2" s="1"/>
  <c r="D10" i="2"/>
  <c r="D11" i="2" s="1"/>
  <c r="C10" i="2"/>
  <c r="C11" i="2" s="1"/>
  <c r="F9" i="2"/>
  <c r="G9" i="2" s="1"/>
  <c r="F8" i="2"/>
  <c r="G8" i="2" s="1"/>
  <c r="F7" i="2"/>
  <c r="G7" i="2" s="1"/>
  <c r="F6" i="2"/>
  <c r="G6" i="2" s="1"/>
  <c r="F5" i="2"/>
  <c r="G5" i="2" s="1"/>
  <c r="D9" i="2"/>
  <c r="D8" i="2"/>
  <c r="D7" i="2"/>
  <c r="E6" i="2" l="1"/>
  <c r="D6" i="2"/>
  <c r="C6" i="2"/>
  <c r="E5" i="2"/>
  <c r="D5" i="2"/>
  <c r="C5" i="2"/>
  <c r="B10" i="2"/>
  <c r="E47" i="1" l="1"/>
  <c r="E41" i="1"/>
  <c r="E38" i="1"/>
  <c r="E35" i="1"/>
  <c r="E23" i="1"/>
  <c r="H41" i="1"/>
  <c r="H38" i="1"/>
  <c r="H35" i="1"/>
  <c r="H23" i="1"/>
  <c r="H47" i="1" l="1"/>
  <c r="F10" i="2"/>
  <c r="F11" i="2" l="1"/>
  <c r="G10" i="2"/>
</calcChain>
</file>

<file path=xl/sharedStrings.xml><?xml version="1.0" encoding="utf-8"?>
<sst xmlns="http://schemas.openxmlformats.org/spreadsheetml/2006/main" count="178" uniqueCount="88">
  <si>
    <t>องค์ประกอบ/ตัวบ่งชี้</t>
  </si>
  <si>
    <t xml:space="preserve"> </t>
  </si>
  <si>
    <t xml:space="preserve">องค์ประกอบ </t>
  </si>
  <si>
    <t xml:space="preserve">จำนวนตัวบ่งชี้ </t>
  </si>
  <si>
    <t>ผลการประเมิน</t>
  </si>
  <si>
    <t xml:space="preserve">ปัจจัยนำเข้า </t>
  </si>
  <si>
    <t xml:space="preserve">กระบวนการ </t>
  </si>
  <si>
    <t>ผลผลิต</t>
  </si>
  <si>
    <t>รวม</t>
  </si>
  <si>
    <t>กำหนดไว้</t>
  </si>
  <si>
    <t>ตัวตั้ง/ตัวหาร</t>
  </si>
  <si>
    <t>ประเมินตนเอง</t>
  </si>
  <si>
    <t>กรรมการ</t>
  </si>
  <si>
    <t>เป้าหมาย</t>
  </si>
  <si>
    <t>คะแนน</t>
  </si>
  <si>
    <t>คะแนนเฉลี่ย</t>
  </si>
  <si>
    <t>ระดับคุณภาพ</t>
  </si>
  <si>
    <t>จำนวนตัวบ่งชี้</t>
  </si>
  <si>
    <t xml:space="preserve">ผลการประเมิน </t>
  </si>
  <si>
    <t>(กรุณาส่งคืนให้เลขานุการ หลังจากประเมินเสร็จสิ้น)</t>
  </si>
  <si>
    <t>ชื่อกรรมการประเมิน .....................................................................</t>
  </si>
  <si>
    <t>คะแนนเฉลี่ย (13 ตัวบ่งชี้)</t>
  </si>
  <si>
    <t>ผลลัพธ์ , (%) ,สัดส่วน, ข้อ</t>
  </si>
  <si>
    <t>องค์ประกอบที่ 1 : การผลิตบัณฑิต</t>
  </si>
  <si>
    <r>
      <t xml:space="preserve">คณะ/วิทยาลัย...................................................................... </t>
    </r>
    <r>
      <rPr>
        <b/>
        <sz val="15"/>
        <color rgb="FFFF0000"/>
        <rFont val="TH Niramit AS"/>
      </rPr>
      <t>(โปรดกรอกด้วยค่ะ)</t>
    </r>
  </si>
  <si>
    <t>1.1 ผลการบริหารจัดการหลักสูตรโดยรวม</t>
  </si>
  <si>
    <t>1.2 อาจารย์ประจำคณะที่มีคุณวุฒิปริญญาเอก</t>
  </si>
  <si>
    <t>1.3 อาจารย์ประจำคณะที่ดำรงตำแหน่งทางวิชาการ</t>
  </si>
  <si>
    <t>1.4 จำนวนนักศึกษาเต็มเวลาเทียบเท่าต่อจำนวนอาจารย์ประจำ</t>
  </si>
  <si>
    <t>1.5 การบริการนักศึกษาระดับปริญญาตรี</t>
  </si>
  <si>
    <t>1.6 กิจกรรมนักศึกษาระดับปริญญาตรี</t>
  </si>
  <si>
    <t>หลักสูตรทั้งหมด</t>
  </si>
  <si>
    <t>อาจารย์ทั้งหมด</t>
  </si>
  <si>
    <t>อาจารย์วุฒิ ป.เอก</t>
  </si>
  <si>
    <t>อาจารย์มีตน.วิชาการ</t>
  </si>
  <si>
    <t>ระบุค่า FTES</t>
  </si>
  <si>
    <t>ระบุค่าเกณฑ์มาตรฐาน</t>
  </si>
  <si>
    <t>องค์ประกอบที่ 2 : การวิจัย</t>
  </si>
  <si>
    <t>2.1 ระบบและกลไกการบริหารและพัฒนางานวิจัยหรืองานสร้างสรรค์</t>
  </si>
  <si>
    <t>2.2 เงินสนับสนุนงานวิจัยและงานสร้างสรรค์</t>
  </si>
  <si>
    <t>วิทย์-เทคโน = 60,000</t>
  </si>
  <si>
    <t xml:space="preserve">มนุษย์-สังคม = 25,000 </t>
  </si>
  <si>
    <t>องค์ประกอบที่ 3 : การบริการวิชาการ</t>
  </si>
  <si>
    <t>องค์ประกอบที่ 4 : การทำนุบำรุงศิลปะและวัฒนธรรม</t>
  </si>
  <si>
    <t>4.1 ระบบและกลไกการทำนุบำรุงศิลปะและวัฒนธรรม</t>
  </si>
  <si>
    <t>องค์ประกอบที่ 5 : การบริหารจัดการ</t>
  </si>
  <si>
    <t>5.1 การบริหารของคณะเพื่อการกำกับติดตามผลลัพธ์ตามพันธกิจ กลุ่มสถาบัน และเอกลักษณ์ของคณะ</t>
  </si>
  <si>
    <t>5.2 ระบบการประกันคุณภาพหลักสูตร</t>
  </si>
  <si>
    <t>จำนวนอาจารย์+นักวิจัย</t>
  </si>
  <si>
    <t>เงินวิจัยรวม</t>
  </si>
  <si>
    <t>...... บาท</t>
  </si>
  <si>
    <t>2.3 ผลงานทางวิชาการของอาจารย์ประจำและนักวิจัย</t>
  </si>
  <si>
    <t>......... X 100</t>
  </si>
  <si>
    <r>
      <t>(ร้อยละ X 5) /</t>
    </r>
    <r>
      <rPr>
        <sz val="13"/>
        <color rgb="FFFF0000"/>
        <rFont val="TH Niramit AS"/>
      </rPr>
      <t xml:space="preserve"> 30,20</t>
    </r>
  </si>
  <si>
    <t>= …………..</t>
  </si>
  <si>
    <t xml:space="preserve">............ ข้อ     </t>
  </si>
  <si>
    <t>(ระบุข้อที่ทำได้)</t>
  </si>
  <si>
    <t xml:space="preserve">(ร้อยละ X 5) / 40    </t>
  </si>
  <si>
    <t>= ……………</t>
  </si>
  <si>
    <t xml:space="preserve">(ร้อยละ X 5) / 60    </t>
  </si>
  <si>
    <r>
      <t>(ร้อยละX5)/</t>
    </r>
    <r>
      <rPr>
        <sz val="13"/>
        <color rgb="FFFF0000"/>
        <rFont val="TH Niramit AS"/>
      </rPr>
      <t>30,20</t>
    </r>
  </si>
  <si>
    <t>ของแพร่ + ชุมพร แยกสายวิทย์-เทคโน และมนุษย์-สังคมนะค่ะ</t>
  </si>
  <si>
    <t>ตารางการวิเคราะห์ผลการประเมินระดับคณะ</t>
  </si>
  <si>
    <t>1. การผลิตบัณฑิต</t>
  </si>
  <si>
    <t>2. การวิจัย</t>
  </si>
  <si>
    <t>3. การบริการวิชาการ</t>
  </si>
  <si>
    <t>4. การทำนุบำรุงศิลปะและวัฒนธรรม</t>
  </si>
  <si>
    <t>5. การบริหารจัดการ</t>
  </si>
  <si>
    <t>-</t>
  </si>
  <si>
    <t>ผลการประเมินตนเองโดยหลักสูตร</t>
  </si>
  <si>
    <t>ผลการประเมินโดยกรรมการประเมิน</t>
  </si>
  <si>
    <t>3.1 การบริการวิชาการแก่สังคม</t>
  </si>
  <si>
    <t>ค่าน้ำหนัก 0.2</t>
  </si>
  <si>
    <t>จำนวน.......</t>
  </si>
  <si>
    <t>ผลรวม</t>
  </si>
  <si>
    <t>ค่าน้ำหนัก 0.4</t>
  </si>
  <si>
    <t>ค่าน้ำหนัก 0.6</t>
  </si>
  <si>
    <t>ค่าน้ำหนัก 0.8</t>
  </si>
  <si>
    <t>ค่าน้ำหนัก 1</t>
  </si>
  <si>
    <t>โปรดระบุจำนวนในแต่ละค่าน้ำหนัก</t>
  </si>
  <si>
    <t>ผู้ช่วยศาสตราจารย์</t>
  </si>
  <si>
    <r>
      <t>วุฒิป.โท</t>
    </r>
    <r>
      <rPr>
        <u/>
        <sz val="12"/>
        <color theme="1"/>
        <rFont val="TH Niramit AS"/>
      </rPr>
      <t xml:space="preserve">        </t>
    </r>
    <r>
      <rPr>
        <sz val="12"/>
        <color theme="1"/>
        <rFont val="TH Niramit AS"/>
      </rPr>
      <t>คน</t>
    </r>
  </si>
  <si>
    <r>
      <t>วุฒิป.เอก</t>
    </r>
    <r>
      <rPr>
        <u/>
        <sz val="12"/>
        <color theme="1"/>
        <rFont val="TH Niramit AS"/>
      </rPr>
      <t xml:space="preserve">        </t>
    </r>
    <r>
      <rPr>
        <sz val="12"/>
        <color theme="1"/>
        <rFont val="TH Niramit AS"/>
      </rPr>
      <t>คน</t>
    </r>
  </si>
  <si>
    <t>ศาสตราจารย์</t>
  </si>
  <si>
    <t>โปรดระบุรายละเอียด</t>
  </si>
  <si>
    <t>รองศาสตราจารย์</t>
  </si>
  <si>
    <r>
      <t xml:space="preserve">แบบฟอร์มคะแนนการประเมินคุณภาพภายใน สำหรับกรรมการประเมินคุณภาพ </t>
    </r>
    <r>
      <rPr>
        <b/>
        <sz val="18"/>
        <color rgb="FFFF0000"/>
        <rFont val="TH Niramit AS"/>
      </rPr>
      <t xml:space="preserve">ระดับคณะ </t>
    </r>
  </si>
  <si>
    <t>ค่าคะแนนทุกหลักสูตรที่ประเมินด้วยเกณฑ์ สกอ.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</si>
</sst>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22"/>
      <scheme val="minor"/>
    </font>
    <font>
      <b/>
      <sz val="15"/>
      <name val="TH Niramit AS"/>
    </font>
    <font>
      <b/>
      <sz val="15"/>
      <color rgb="FFFF0000"/>
      <name val="TH Niramit AS"/>
    </font>
    <font>
      <sz val="11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sz val="14"/>
      <color theme="1"/>
      <name val="TH Niramit AS"/>
    </font>
    <font>
      <sz val="14"/>
      <color rgb="FF17365D"/>
      <name val="TH Niramit AS"/>
    </font>
    <font>
      <sz val="12"/>
      <color theme="1"/>
      <name val="TH Niramit AS"/>
    </font>
    <font>
      <b/>
      <sz val="16"/>
      <color theme="1"/>
      <name val="TH Niramit AS"/>
    </font>
    <font>
      <sz val="10"/>
      <color theme="1"/>
      <name val="TH Niramit AS"/>
    </font>
    <font>
      <sz val="14"/>
      <color rgb="FFFF0000"/>
      <name val="TH Niramit AS"/>
    </font>
    <font>
      <sz val="13"/>
      <color theme="1"/>
      <name val="TH Niramit AS"/>
    </font>
    <font>
      <sz val="13"/>
      <color rgb="FFFF0000"/>
      <name val="TH Niramit AS"/>
    </font>
    <font>
      <b/>
      <sz val="11"/>
      <color theme="1"/>
      <name val="TH Niramit AS"/>
    </font>
    <font>
      <sz val="16"/>
      <color indexed="8"/>
      <name val="TH Niramit AS"/>
    </font>
    <font>
      <b/>
      <sz val="16"/>
      <name val="TH Niramit AS"/>
    </font>
    <font>
      <sz val="16"/>
      <name val="TH Niramit AS"/>
    </font>
    <font>
      <u/>
      <sz val="16"/>
      <color indexed="8"/>
      <name val="TH Niramit AS"/>
    </font>
    <font>
      <b/>
      <sz val="16"/>
      <color indexed="8"/>
      <name val="TH Niramit AS"/>
    </font>
    <font>
      <b/>
      <u/>
      <sz val="16"/>
      <color indexed="8"/>
      <name val="TH Niramit AS"/>
    </font>
    <font>
      <u/>
      <sz val="12"/>
      <color theme="1"/>
      <name val="TH Niramit AS"/>
    </font>
    <font>
      <b/>
      <sz val="18"/>
      <color rgb="FFFF0000"/>
      <name val="TH Niramit AS"/>
    </font>
    <font>
      <sz val="11"/>
      <color rgb="FFFF0000"/>
      <name val="TH Niramit AS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Fill="1"/>
    <xf numFmtId="0" fontId="11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49" fontId="7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8" fillId="4" borderId="3" xfId="0" quotePrefix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vertical="center" wrapText="1"/>
    </xf>
    <xf numFmtId="2" fontId="1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7" fillId="0" borderId="0" xfId="0" applyFont="1"/>
    <xf numFmtId="0" fontId="17" fillId="0" borderId="0" xfId="0" applyFont="1" applyFill="1"/>
    <xf numFmtId="0" fontId="20" fillId="0" borderId="0" xfId="0" applyFont="1"/>
    <xf numFmtId="1" fontId="15" fillId="0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justify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5" fillId="5" borderId="4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2" fontId="15" fillId="5" borderId="4" xfId="0" quotePrefix="1" applyNumberFormat="1" applyFont="1" applyFill="1" applyBorder="1" applyAlignment="1" applyProtection="1">
      <alignment horizontal="center" vertical="center" wrapText="1"/>
      <protection hidden="1"/>
    </xf>
    <xf numFmtId="2" fontId="15" fillId="0" borderId="4" xfId="0" quotePrefix="1" applyNumberFormat="1" applyFont="1" applyFill="1" applyBorder="1" applyAlignment="1" applyProtection="1">
      <alignment horizontal="center" vertical="center" wrapText="1"/>
      <protection hidden="1"/>
    </xf>
    <xf numFmtId="1" fontId="15" fillId="5" borderId="9" xfId="0" applyNumberFormat="1" applyFont="1" applyFill="1" applyBorder="1" applyAlignment="1" applyProtection="1">
      <alignment horizontal="center" vertical="center" wrapText="1"/>
      <protection hidden="1"/>
    </xf>
    <xf numFmtId="2" fontId="15" fillId="5" borderId="9" xfId="0" applyNumberFormat="1" applyFont="1" applyFill="1" applyBorder="1" applyAlignment="1" applyProtection="1">
      <alignment horizontal="center" vertical="center" wrapText="1"/>
      <protection hidden="1"/>
    </xf>
    <xf numFmtId="2" fontId="15" fillId="5" borderId="10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11" xfId="0" quotePrefix="1" applyNumberFormat="1" applyFont="1" applyFill="1" applyBorder="1" applyAlignment="1" applyProtection="1">
      <alignment horizontal="center" vertical="center" wrapText="1"/>
      <protection hidden="1"/>
    </xf>
    <xf numFmtId="2" fontId="15" fillId="5" borderId="12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6" fillId="7" borderId="13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 wrapText="1"/>
    </xf>
    <xf numFmtId="2" fontId="8" fillId="7" borderId="13" xfId="0" applyNumberFormat="1" applyFont="1" applyFill="1" applyBorder="1" applyAlignment="1">
      <alignment horizontal="center" vertical="top" wrapText="1"/>
    </xf>
    <xf numFmtId="0" fontId="8" fillId="7" borderId="1" xfId="0" quotePrefix="1" applyFont="1" applyFill="1" applyBorder="1" applyAlignment="1">
      <alignment horizontal="center" vertical="top" wrapText="1"/>
    </xf>
    <xf numFmtId="2" fontId="8" fillId="7" borderId="1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top" wrapText="1"/>
    </xf>
    <xf numFmtId="2" fontId="8" fillId="4" borderId="3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right" vertical="top" wrapText="1"/>
    </xf>
    <xf numFmtId="0" fontId="9" fillId="3" borderId="6" xfId="0" applyFont="1" applyFill="1" applyBorder="1" applyAlignment="1">
      <alignment horizontal="right" vertical="top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2" fontId="8" fillId="8" borderId="1" xfId="0" applyNumberFormat="1" applyFont="1" applyFill="1" applyBorder="1" applyAlignment="1">
      <alignment horizontal="center" vertical="top" wrapText="1"/>
    </xf>
    <xf numFmtId="0" fontId="6" fillId="8" borderId="7" xfId="0" applyFont="1" applyFill="1" applyBorder="1" applyAlignment="1">
      <alignment horizontal="center" vertical="top" wrapText="1"/>
    </xf>
    <xf numFmtId="0" fontId="8" fillId="8" borderId="3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3" xfId="0" quotePrefix="1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49" fontId="7" fillId="8" borderId="2" xfId="0" applyNumberFormat="1" applyFont="1" applyFill="1" applyBorder="1" applyAlignment="1">
      <alignment horizontal="center" vertical="top" wrapText="1"/>
    </xf>
    <xf numFmtId="2" fontId="8" fillId="8" borderId="2" xfId="0" applyNumberFormat="1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 wrapText="1"/>
    </xf>
    <xf numFmtId="49" fontId="7" fillId="8" borderId="3" xfId="0" applyNumberFormat="1" applyFont="1" applyFill="1" applyBorder="1" applyAlignment="1">
      <alignment horizontal="center" vertical="top" wrapText="1"/>
    </xf>
    <xf numFmtId="2" fontId="8" fillId="8" borderId="3" xfId="0" applyNumberFormat="1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8" fillId="10" borderId="1" xfId="0" quotePrefix="1" applyFont="1" applyFill="1" applyBorder="1" applyAlignment="1">
      <alignment horizontal="center" vertical="top" wrapText="1"/>
    </xf>
    <xf numFmtId="0" fontId="6" fillId="10" borderId="13" xfId="0" applyFont="1" applyFill="1" applyBorder="1" applyAlignment="1">
      <alignment horizontal="center" vertical="top" wrapText="1"/>
    </xf>
    <xf numFmtId="0" fontId="6" fillId="10" borderId="0" xfId="0" applyFont="1" applyFill="1" applyBorder="1" applyAlignment="1">
      <alignment horizontal="center" vertical="top" wrapText="1"/>
    </xf>
    <xf numFmtId="2" fontId="8" fillId="10" borderId="13" xfId="0" applyNumberFormat="1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1" fontId="19" fillId="9" borderId="1" xfId="0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 applyProtection="1">
      <alignment horizontal="center" vertical="center" wrapText="1"/>
      <protection hidden="1"/>
    </xf>
    <xf numFmtId="2" fontId="16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CC00"/>
      <color rgb="FFFF66FF"/>
      <color rgb="FFFFFFCC"/>
      <color rgb="FFFFCCCC"/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J46" sqref="J46"/>
    </sheetView>
  </sheetViews>
  <sheetFormatPr defaultColWidth="9" defaultRowHeight="22.5" outlineLevelRow="1"/>
  <cols>
    <col min="1" max="1" width="47.140625" style="3" customWidth="1"/>
    <col min="2" max="2" width="10.85546875" style="4" customWidth="1"/>
    <col min="3" max="3" width="15.85546875" style="4" customWidth="1"/>
    <col min="4" max="4" width="13.140625" style="4" customWidth="1"/>
    <col min="5" max="5" width="13" style="5" customWidth="1"/>
    <col min="6" max="6" width="17" style="4" customWidth="1"/>
    <col min="7" max="7" width="14.5703125" style="1" customWidth="1"/>
    <col min="8" max="8" width="13" style="1" customWidth="1"/>
    <col min="9" max="16384" width="9" style="1"/>
  </cols>
  <sheetData>
    <row r="1" spans="1:8" ht="23.25" customHeight="1">
      <c r="A1" s="79" t="s">
        <v>86</v>
      </c>
      <c r="B1" s="79"/>
      <c r="C1" s="79"/>
      <c r="D1" s="79"/>
      <c r="E1" s="79"/>
      <c r="F1" s="79"/>
      <c r="G1" s="79"/>
      <c r="H1" s="79"/>
    </row>
    <row r="2" spans="1:8" ht="23.25" customHeight="1">
      <c r="A2" s="79" t="s">
        <v>24</v>
      </c>
      <c r="B2" s="79"/>
      <c r="C2" s="79"/>
      <c r="D2" s="79"/>
      <c r="E2" s="79"/>
      <c r="F2" s="79"/>
      <c r="G2" s="79"/>
      <c r="H2" s="79"/>
    </row>
    <row r="3" spans="1:8" ht="23.25" customHeight="1">
      <c r="A3" s="79" t="s">
        <v>20</v>
      </c>
      <c r="B3" s="81"/>
      <c r="C3" s="81"/>
      <c r="D3" s="81"/>
      <c r="E3" s="81"/>
      <c r="F3" s="81"/>
      <c r="G3" s="81"/>
      <c r="H3" s="81"/>
    </row>
    <row r="4" spans="1:8" ht="23.25" customHeight="1">
      <c r="A4" s="80" t="s">
        <v>19</v>
      </c>
      <c r="B4" s="80"/>
      <c r="C4" s="80"/>
      <c r="D4" s="80"/>
      <c r="E4" s="80"/>
      <c r="F4" s="80"/>
      <c r="G4" s="80"/>
      <c r="H4" s="80"/>
    </row>
    <row r="5" spans="1:8" ht="60" customHeight="1">
      <c r="A5" s="86" t="s">
        <v>0</v>
      </c>
      <c r="B5" s="20" t="s">
        <v>13</v>
      </c>
      <c r="C5" s="82" t="s">
        <v>69</v>
      </c>
      <c r="D5" s="83"/>
      <c r="E5" s="21" t="s">
        <v>14</v>
      </c>
      <c r="F5" s="89" t="s">
        <v>70</v>
      </c>
      <c r="G5" s="89"/>
      <c r="H5" s="90" t="s">
        <v>14</v>
      </c>
    </row>
    <row r="6" spans="1:8" ht="45">
      <c r="A6" s="86"/>
      <c r="B6" s="20" t="s">
        <v>9</v>
      </c>
      <c r="C6" s="20" t="s">
        <v>10</v>
      </c>
      <c r="D6" s="20" t="s">
        <v>22</v>
      </c>
      <c r="E6" s="20" t="s">
        <v>11</v>
      </c>
      <c r="F6" s="90" t="s">
        <v>10</v>
      </c>
      <c r="G6" s="90" t="s">
        <v>22</v>
      </c>
      <c r="H6" s="90" t="s">
        <v>12</v>
      </c>
    </row>
    <row r="7" spans="1:8">
      <c r="A7" s="6" t="s">
        <v>23</v>
      </c>
      <c r="B7" s="55"/>
      <c r="C7" s="56"/>
      <c r="D7" s="57"/>
      <c r="E7" s="7">
        <f>SUM(E8+E10+E12+E17+E19+E21)/6</f>
        <v>5</v>
      </c>
      <c r="F7" s="58"/>
      <c r="G7" s="59"/>
      <c r="H7" s="8">
        <f>SUM(H8+H10+H12+H17+H19+H21)/6</f>
        <v>5</v>
      </c>
    </row>
    <row r="8" spans="1:8" ht="53.25" customHeight="1" thickBot="1">
      <c r="A8" s="65" t="s">
        <v>25</v>
      </c>
      <c r="B8" s="73"/>
      <c r="C8" s="13"/>
      <c r="D8" s="68"/>
      <c r="E8" s="70">
        <v>5</v>
      </c>
      <c r="F8" s="91" t="s">
        <v>87</v>
      </c>
      <c r="G8" s="92"/>
      <c r="H8" s="93">
        <v>5</v>
      </c>
    </row>
    <row r="9" spans="1:8" ht="27" customHeight="1">
      <c r="A9" s="65"/>
      <c r="B9" s="73"/>
      <c r="C9" s="16"/>
      <c r="D9" s="69"/>
      <c r="E9" s="71"/>
      <c r="F9" s="94" t="s">
        <v>31</v>
      </c>
      <c r="G9" s="95"/>
      <c r="H9" s="93"/>
    </row>
    <row r="10" spans="1:8" ht="25.5" customHeight="1" thickBot="1">
      <c r="A10" s="65" t="s">
        <v>26</v>
      </c>
      <c r="B10" s="73"/>
      <c r="C10" s="13"/>
      <c r="D10" s="14" t="s">
        <v>57</v>
      </c>
      <c r="E10" s="70">
        <v>5</v>
      </c>
      <c r="F10" s="96" t="s">
        <v>33</v>
      </c>
      <c r="G10" s="97" t="s">
        <v>57</v>
      </c>
      <c r="H10" s="93">
        <v>5</v>
      </c>
    </row>
    <row r="11" spans="1:8" ht="27" customHeight="1">
      <c r="A11" s="65"/>
      <c r="B11" s="73"/>
      <c r="C11" s="16"/>
      <c r="D11" s="19" t="s">
        <v>58</v>
      </c>
      <c r="E11" s="71"/>
      <c r="F11" s="94" t="s">
        <v>32</v>
      </c>
      <c r="G11" s="98" t="s">
        <v>58</v>
      </c>
      <c r="H11" s="93"/>
    </row>
    <row r="12" spans="1:8" ht="25.5" customHeight="1" thickBot="1">
      <c r="A12" s="65" t="s">
        <v>27</v>
      </c>
      <c r="B12" s="73"/>
      <c r="C12" s="13"/>
      <c r="D12" s="14" t="s">
        <v>59</v>
      </c>
      <c r="E12" s="70">
        <v>5</v>
      </c>
      <c r="F12" s="96" t="s">
        <v>34</v>
      </c>
      <c r="G12" s="97" t="s">
        <v>59</v>
      </c>
      <c r="H12" s="93">
        <v>5</v>
      </c>
    </row>
    <row r="13" spans="1:8" ht="27" customHeight="1">
      <c r="A13" s="72"/>
      <c r="B13" s="73"/>
      <c r="C13" s="16"/>
      <c r="D13" s="19" t="s">
        <v>58</v>
      </c>
      <c r="E13" s="71"/>
      <c r="F13" s="94" t="s">
        <v>32</v>
      </c>
      <c r="G13" s="98" t="s">
        <v>58</v>
      </c>
      <c r="H13" s="93"/>
    </row>
    <row r="14" spans="1:8" ht="27" customHeight="1" outlineLevel="1">
      <c r="A14" s="60" t="s">
        <v>84</v>
      </c>
      <c r="B14" s="61"/>
      <c r="C14" s="54" t="s">
        <v>80</v>
      </c>
      <c r="D14" s="52" t="s">
        <v>81</v>
      </c>
      <c r="E14" s="53" t="s">
        <v>82</v>
      </c>
      <c r="F14" s="109" t="s">
        <v>80</v>
      </c>
      <c r="G14" s="110" t="s">
        <v>81</v>
      </c>
      <c r="H14" s="110" t="s">
        <v>82</v>
      </c>
    </row>
    <row r="15" spans="1:8" ht="27" customHeight="1" outlineLevel="1">
      <c r="A15" s="60"/>
      <c r="B15" s="61"/>
      <c r="C15" s="54" t="s">
        <v>85</v>
      </c>
      <c r="D15" s="52" t="s">
        <v>81</v>
      </c>
      <c r="E15" s="53" t="s">
        <v>82</v>
      </c>
      <c r="F15" s="109" t="s">
        <v>85</v>
      </c>
      <c r="G15" s="110" t="s">
        <v>81</v>
      </c>
      <c r="H15" s="110" t="s">
        <v>82</v>
      </c>
    </row>
    <row r="16" spans="1:8" ht="27" customHeight="1" outlineLevel="1">
      <c r="A16" s="62"/>
      <c r="B16" s="63"/>
      <c r="C16" s="54" t="s">
        <v>83</v>
      </c>
      <c r="D16" s="52" t="s">
        <v>81</v>
      </c>
      <c r="E16" s="53" t="s">
        <v>82</v>
      </c>
      <c r="F16" s="109" t="s">
        <v>83</v>
      </c>
      <c r="G16" s="110" t="s">
        <v>81</v>
      </c>
      <c r="H16" s="110" t="s">
        <v>82</v>
      </c>
    </row>
    <row r="17" spans="1:9" ht="25.5" customHeight="1" thickBot="1">
      <c r="A17" s="64" t="s">
        <v>28</v>
      </c>
      <c r="B17" s="67"/>
      <c r="C17" s="13"/>
      <c r="D17" s="68"/>
      <c r="E17" s="70">
        <v>5</v>
      </c>
      <c r="F17" s="96" t="s">
        <v>35</v>
      </c>
      <c r="G17" s="92"/>
      <c r="H17" s="93">
        <v>5</v>
      </c>
    </row>
    <row r="18" spans="1:9" ht="27" customHeight="1">
      <c r="A18" s="65"/>
      <c r="B18" s="73"/>
      <c r="C18" s="16"/>
      <c r="D18" s="69"/>
      <c r="E18" s="71"/>
      <c r="F18" s="99" t="s">
        <v>36</v>
      </c>
      <c r="G18" s="95"/>
      <c r="H18" s="93"/>
    </row>
    <row r="19" spans="1:9">
      <c r="A19" s="72" t="s">
        <v>29</v>
      </c>
      <c r="B19" s="66"/>
      <c r="C19" s="68"/>
      <c r="D19" s="10" t="s">
        <v>55</v>
      </c>
      <c r="E19" s="70">
        <v>5</v>
      </c>
      <c r="F19" s="100"/>
      <c r="G19" s="101" t="s">
        <v>55</v>
      </c>
      <c r="H19" s="102">
        <v>5</v>
      </c>
    </row>
    <row r="20" spans="1:9">
      <c r="A20" s="64"/>
      <c r="B20" s="67"/>
      <c r="C20" s="69"/>
      <c r="D20" s="11" t="s">
        <v>56</v>
      </c>
      <c r="E20" s="71"/>
      <c r="F20" s="103"/>
      <c r="G20" s="104" t="s">
        <v>56</v>
      </c>
      <c r="H20" s="105"/>
    </row>
    <row r="21" spans="1:9">
      <c r="A21" s="72" t="s">
        <v>30</v>
      </c>
      <c r="B21" s="66"/>
      <c r="C21" s="68"/>
      <c r="D21" s="10" t="s">
        <v>55</v>
      </c>
      <c r="E21" s="70">
        <v>5</v>
      </c>
      <c r="F21" s="100"/>
      <c r="G21" s="101" t="s">
        <v>55</v>
      </c>
      <c r="H21" s="102">
        <v>5</v>
      </c>
    </row>
    <row r="22" spans="1:9">
      <c r="A22" s="64"/>
      <c r="B22" s="67"/>
      <c r="C22" s="69"/>
      <c r="D22" s="11" t="s">
        <v>56</v>
      </c>
      <c r="E22" s="71"/>
      <c r="F22" s="103"/>
      <c r="G22" s="104" t="s">
        <v>56</v>
      </c>
      <c r="H22" s="105"/>
    </row>
    <row r="23" spans="1:9">
      <c r="A23" s="6" t="s">
        <v>37</v>
      </c>
      <c r="B23" s="55"/>
      <c r="C23" s="56"/>
      <c r="D23" s="57"/>
      <c r="E23" s="7">
        <f>SUM(E24:E29)/3</f>
        <v>5</v>
      </c>
      <c r="F23" s="58"/>
      <c r="G23" s="59"/>
      <c r="H23" s="8">
        <f>SUM(H24:H29)/3</f>
        <v>5</v>
      </c>
    </row>
    <row r="24" spans="1:9" ht="23.25" customHeight="1">
      <c r="A24" s="72" t="s">
        <v>38</v>
      </c>
      <c r="B24" s="66"/>
      <c r="C24" s="68"/>
      <c r="D24" s="10" t="s">
        <v>55</v>
      </c>
      <c r="E24" s="70">
        <v>5</v>
      </c>
      <c r="F24" s="100"/>
      <c r="G24" s="101" t="s">
        <v>55</v>
      </c>
      <c r="H24" s="102">
        <v>5</v>
      </c>
    </row>
    <row r="25" spans="1:9">
      <c r="A25" s="64"/>
      <c r="B25" s="67"/>
      <c r="C25" s="69"/>
      <c r="D25" s="11" t="s">
        <v>56</v>
      </c>
      <c r="E25" s="71"/>
      <c r="F25" s="103"/>
      <c r="G25" s="104" t="s">
        <v>56</v>
      </c>
      <c r="H25" s="105"/>
    </row>
    <row r="26" spans="1:9" ht="32.25" thickBot="1">
      <c r="A26" s="65" t="s">
        <v>39</v>
      </c>
      <c r="B26" s="12" t="s">
        <v>40</v>
      </c>
      <c r="C26" s="13"/>
      <c r="D26" s="14"/>
      <c r="E26" s="70">
        <v>5</v>
      </c>
      <c r="F26" s="96" t="s">
        <v>49</v>
      </c>
      <c r="G26" s="106" t="s">
        <v>50</v>
      </c>
      <c r="H26" s="93">
        <v>5</v>
      </c>
      <c r="I26" s="2" t="s">
        <v>61</v>
      </c>
    </row>
    <row r="27" spans="1:9" ht="23.25" customHeight="1">
      <c r="A27" s="65"/>
      <c r="B27" s="15" t="s">
        <v>41</v>
      </c>
      <c r="C27" s="16"/>
      <c r="D27" s="17"/>
      <c r="E27" s="71"/>
      <c r="F27" s="99" t="s">
        <v>48</v>
      </c>
      <c r="G27" s="107"/>
      <c r="H27" s="93"/>
    </row>
    <row r="28" spans="1:9" ht="25.5" customHeight="1" thickBot="1">
      <c r="A28" s="65" t="s">
        <v>51</v>
      </c>
      <c r="B28" s="73"/>
      <c r="C28" s="13"/>
      <c r="D28" s="18" t="s">
        <v>60</v>
      </c>
      <c r="E28" s="70">
        <v>5</v>
      </c>
      <c r="F28" s="96" t="s">
        <v>52</v>
      </c>
      <c r="G28" s="108" t="s">
        <v>53</v>
      </c>
      <c r="H28" s="93">
        <v>5</v>
      </c>
      <c r="I28" s="2" t="s">
        <v>61</v>
      </c>
    </row>
    <row r="29" spans="1:9" ht="27" customHeight="1">
      <c r="A29" s="65"/>
      <c r="B29" s="73"/>
      <c r="C29" s="16"/>
      <c r="D29" s="19" t="s">
        <v>54</v>
      </c>
      <c r="E29" s="71"/>
      <c r="F29" s="99" t="s">
        <v>48</v>
      </c>
      <c r="G29" s="98" t="s">
        <v>54</v>
      </c>
      <c r="H29" s="93"/>
    </row>
    <row r="30" spans="1:9" s="48" customFormat="1" ht="20.100000000000001" customHeight="1" outlineLevel="1">
      <c r="A30" s="77" t="s">
        <v>79</v>
      </c>
      <c r="B30" s="78"/>
      <c r="C30" s="49" t="s">
        <v>72</v>
      </c>
      <c r="D30" s="50" t="s">
        <v>73</v>
      </c>
      <c r="E30" s="51" t="s">
        <v>74</v>
      </c>
      <c r="F30" s="111" t="s">
        <v>72</v>
      </c>
      <c r="G30" s="112" t="s">
        <v>73</v>
      </c>
      <c r="H30" s="113" t="s">
        <v>74</v>
      </c>
    </row>
    <row r="31" spans="1:9" s="48" customFormat="1" ht="20.100000000000001" customHeight="1" outlineLevel="1">
      <c r="A31" s="60"/>
      <c r="B31" s="61"/>
      <c r="C31" s="49" t="s">
        <v>75</v>
      </c>
      <c r="D31" s="50" t="s">
        <v>73</v>
      </c>
      <c r="E31" s="51" t="s">
        <v>74</v>
      </c>
      <c r="F31" s="111" t="s">
        <v>75</v>
      </c>
      <c r="G31" s="112" t="s">
        <v>73</v>
      </c>
      <c r="H31" s="113" t="s">
        <v>74</v>
      </c>
    </row>
    <row r="32" spans="1:9" s="48" customFormat="1" ht="20.100000000000001" customHeight="1" outlineLevel="1">
      <c r="A32" s="60"/>
      <c r="B32" s="61"/>
      <c r="C32" s="49" t="s">
        <v>76</v>
      </c>
      <c r="D32" s="50" t="s">
        <v>73</v>
      </c>
      <c r="E32" s="51" t="s">
        <v>74</v>
      </c>
      <c r="F32" s="111" t="s">
        <v>76</v>
      </c>
      <c r="G32" s="112" t="s">
        <v>73</v>
      </c>
      <c r="H32" s="113" t="s">
        <v>74</v>
      </c>
    </row>
    <row r="33" spans="1:8" s="48" customFormat="1" ht="20.100000000000001" customHeight="1" outlineLevel="1">
      <c r="A33" s="60"/>
      <c r="B33" s="61"/>
      <c r="C33" s="49" t="s">
        <v>77</v>
      </c>
      <c r="D33" s="50" t="s">
        <v>73</v>
      </c>
      <c r="E33" s="51" t="s">
        <v>74</v>
      </c>
      <c r="F33" s="111" t="s">
        <v>77</v>
      </c>
      <c r="G33" s="112" t="s">
        <v>73</v>
      </c>
      <c r="H33" s="113" t="s">
        <v>74</v>
      </c>
    </row>
    <row r="34" spans="1:8" s="48" customFormat="1" ht="20.100000000000001" customHeight="1" outlineLevel="1">
      <c r="A34" s="62"/>
      <c r="B34" s="63"/>
      <c r="C34" s="49" t="s">
        <v>78</v>
      </c>
      <c r="D34" s="50" t="s">
        <v>73</v>
      </c>
      <c r="E34" s="51" t="s">
        <v>74</v>
      </c>
      <c r="F34" s="111" t="s">
        <v>78</v>
      </c>
      <c r="G34" s="112" t="s">
        <v>73</v>
      </c>
      <c r="H34" s="113" t="s">
        <v>74</v>
      </c>
    </row>
    <row r="35" spans="1:8">
      <c r="A35" s="6" t="s">
        <v>42</v>
      </c>
      <c r="B35" s="55"/>
      <c r="C35" s="56"/>
      <c r="D35" s="57"/>
      <c r="E35" s="7">
        <f>E36</f>
        <v>5</v>
      </c>
      <c r="F35" s="58"/>
      <c r="G35" s="59"/>
      <c r="H35" s="8">
        <f>H36</f>
        <v>5</v>
      </c>
    </row>
    <row r="36" spans="1:8">
      <c r="A36" s="72" t="s">
        <v>71</v>
      </c>
      <c r="B36" s="66"/>
      <c r="C36" s="68"/>
      <c r="D36" s="10" t="s">
        <v>55</v>
      </c>
      <c r="E36" s="70">
        <v>5</v>
      </c>
      <c r="F36" s="100"/>
      <c r="G36" s="101" t="s">
        <v>55</v>
      </c>
      <c r="H36" s="102">
        <v>5</v>
      </c>
    </row>
    <row r="37" spans="1:8">
      <c r="A37" s="64"/>
      <c r="B37" s="67"/>
      <c r="C37" s="69"/>
      <c r="D37" s="11" t="s">
        <v>56</v>
      </c>
      <c r="E37" s="71"/>
      <c r="F37" s="103"/>
      <c r="G37" s="104" t="s">
        <v>56</v>
      </c>
      <c r="H37" s="105"/>
    </row>
    <row r="38" spans="1:8">
      <c r="A38" s="6" t="s">
        <v>43</v>
      </c>
      <c r="B38" s="55"/>
      <c r="C38" s="56"/>
      <c r="D38" s="57"/>
      <c r="E38" s="7">
        <f>E39</f>
        <v>5</v>
      </c>
      <c r="F38" s="58"/>
      <c r="G38" s="59"/>
      <c r="H38" s="8">
        <f>H39</f>
        <v>5</v>
      </c>
    </row>
    <row r="39" spans="1:8">
      <c r="A39" s="72" t="s">
        <v>44</v>
      </c>
      <c r="B39" s="66"/>
      <c r="C39" s="68"/>
      <c r="D39" s="10" t="s">
        <v>55</v>
      </c>
      <c r="E39" s="70">
        <v>5</v>
      </c>
      <c r="F39" s="100"/>
      <c r="G39" s="101" t="s">
        <v>55</v>
      </c>
      <c r="H39" s="102">
        <v>5</v>
      </c>
    </row>
    <row r="40" spans="1:8">
      <c r="A40" s="64"/>
      <c r="B40" s="67"/>
      <c r="C40" s="69"/>
      <c r="D40" s="11" t="s">
        <v>56</v>
      </c>
      <c r="E40" s="71"/>
      <c r="F40" s="103"/>
      <c r="G40" s="104" t="s">
        <v>56</v>
      </c>
      <c r="H40" s="105"/>
    </row>
    <row r="41" spans="1:8">
      <c r="A41" s="6" t="s">
        <v>45</v>
      </c>
      <c r="B41" s="55"/>
      <c r="C41" s="56"/>
      <c r="D41" s="57"/>
      <c r="E41" s="7">
        <f>SUM(E42:E45)/2</f>
        <v>5</v>
      </c>
      <c r="F41" s="58"/>
      <c r="G41" s="59"/>
      <c r="H41" s="8">
        <f>SUM(H42:H45)/2</f>
        <v>5</v>
      </c>
    </row>
    <row r="42" spans="1:8">
      <c r="A42" s="72" t="s">
        <v>46</v>
      </c>
      <c r="B42" s="66"/>
      <c r="C42" s="68"/>
      <c r="D42" s="10" t="s">
        <v>55</v>
      </c>
      <c r="E42" s="70">
        <v>5</v>
      </c>
      <c r="F42" s="100"/>
      <c r="G42" s="101" t="s">
        <v>55</v>
      </c>
      <c r="H42" s="102">
        <v>5</v>
      </c>
    </row>
    <row r="43" spans="1:8">
      <c r="A43" s="64"/>
      <c r="B43" s="67"/>
      <c r="C43" s="69"/>
      <c r="D43" s="11" t="s">
        <v>56</v>
      </c>
      <c r="E43" s="71"/>
      <c r="F43" s="103"/>
      <c r="G43" s="104" t="s">
        <v>56</v>
      </c>
      <c r="H43" s="105"/>
    </row>
    <row r="44" spans="1:8">
      <c r="A44" s="72" t="s">
        <v>47</v>
      </c>
      <c r="B44" s="66"/>
      <c r="C44" s="68"/>
      <c r="D44" s="10" t="s">
        <v>55</v>
      </c>
      <c r="E44" s="70">
        <v>5</v>
      </c>
      <c r="F44" s="100"/>
      <c r="G44" s="101" t="s">
        <v>55</v>
      </c>
      <c r="H44" s="102">
        <v>5</v>
      </c>
    </row>
    <row r="45" spans="1:8">
      <c r="A45" s="64"/>
      <c r="B45" s="67"/>
      <c r="C45" s="69"/>
      <c r="D45" s="11" t="s">
        <v>56</v>
      </c>
      <c r="E45" s="71"/>
      <c r="F45" s="103"/>
      <c r="G45" s="104" t="s">
        <v>56</v>
      </c>
      <c r="H45" s="105"/>
    </row>
    <row r="46" spans="1:8" ht="23.45" customHeight="1">
      <c r="A46" s="87"/>
      <c r="B46" s="74" t="s">
        <v>21</v>
      </c>
      <c r="C46" s="74"/>
      <c r="D46" s="74"/>
      <c r="E46" s="9">
        <f>SUM(E8+E10+E12+E17+E19+E21+E24+E26+E28+E36+E39+E42+E44)/13</f>
        <v>5</v>
      </c>
      <c r="F46" s="75" t="s">
        <v>21</v>
      </c>
      <c r="G46" s="76"/>
      <c r="H46" s="22">
        <f>SUM(H8+H10+H12+H17+H19+H21+H24+H26+H28+H36+H39+H42+H44)/13</f>
        <v>5</v>
      </c>
    </row>
    <row r="47" spans="1:8" ht="21" customHeight="1">
      <c r="A47" s="88"/>
      <c r="B47" s="74" t="s">
        <v>16</v>
      </c>
      <c r="C47" s="74"/>
      <c r="D47" s="74"/>
      <c r="E47" s="24" t="str">
        <f>IF(E46&gt;=4.51,"ดีมาก",IF(E46&gt;=3.51,"ดี",IF(E46&gt;=2.51,"พอใช้",IF(E46&gt;=1.51,"ต้องปรับปรุง",IF(E46&gt;=0,"ต้องปรับปรุงเร่งด่วน")))))</f>
        <v>ดีมาก</v>
      </c>
      <c r="F47" s="75" t="s">
        <v>16</v>
      </c>
      <c r="G47" s="76"/>
      <c r="H47" s="23" t="str">
        <f>IF(H46&gt;=4.51,"ดีมาก",IF(H46&gt;=3.51,"ดี",IF(H46&gt;=2.51,"พอใช้",IF(H46&gt;=1.51,"ต้องปรับปรุง",IF(H46&gt;=0,"ต้องปรับปรุงเร่งด่วน")))))</f>
        <v>ดีมาก</v>
      </c>
    </row>
    <row r="51" spans="8:8">
      <c r="H51" s="1" t="s">
        <v>1</v>
      </c>
    </row>
  </sheetData>
  <mergeCells count="94">
    <mergeCell ref="A1:H1"/>
    <mergeCell ref="A4:H4"/>
    <mergeCell ref="A3:H3"/>
    <mergeCell ref="A5:A6"/>
    <mergeCell ref="C5:D5"/>
    <mergeCell ref="F5:G5"/>
    <mergeCell ref="A2:H2"/>
    <mergeCell ref="H36:H37"/>
    <mergeCell ref="A26:A27"/>
    <mergeCell ref="G26:G27"/>
    <mergeCell ref="H26:H27"/>
    <mergeCell ref="E26:E27"/>
    <mergeCell ref="A36:A37"/>
    <mergeCell ref="B36:B37"/>
    <mergeCell ref="C36:C37"/>
    <mergeCell ref="E36:E37"/>
    <mergeCell ref="F36:F37"/>
    <mergeCell ref="A28:A29"/>
    <mergeCell ref="B28:B29"/>
    <mergeCell ref="E28:E29"/>
    <mergeCell ref="H28:H29"/>
    <mergeCell ref="A30:B34"/>
    <mergeCell ref="H39:H40"/>
    <mergeCell ref="A39:A40"/>
    <mergeCell ref="B39:B40"/>
    <mergeCell ref="C39:C40"/>
    <mergeCell ref="E39:E40"/>
    <mergeCell ref="F39:F40"/>
    <mergeCell ref="H42:H43"/>
    <mergeCell ref="A44:A45"/>
    <mergeCell ref="B44:B45"/>
    <mergeCell ref="C44:C45"/>
    <mergeCell ref="E44:E45"/>
    <mergeCell ref="F44:F45"/>
    <mergeCell ref="A42:A43"/>
    <mergeCell ref="B42:B43"/>
    <mergeCell ref="C42:C43"/>
    <mergeCell ref="E42:E43"/>
    <mergeCell ref="F42:F43"/>
    <mergeCell ref="H44:H45"/>
    <mergeCell ref="B47:D47"/>
    <mergeCell ref="F46:G46"/>
    <mergeCell ref="F47:G47"/>
    <mergeCell ref="A46:A47"/>
    <mergeCell ref="B46:D46"/>
    <mergeCell ref="A12:A13"/>
    <mergeCell ref="B12:B13"/>
    <mergeCell ref="E12:E13"/>
    <mergeCell ref="H17:H18"/>
    <mergeCell ref="H8:H9"/>
    <mergeCell ref="A10:A11"/>
    <mergeCell ref="B10:B11"/>
    <mergeCell ref="E10:E11"/>
    <mergeCell ref="H10:H11"/>
    <mergeCell ref="A8:A9"/>
    <mergeCell ref="B8:B9"/>
    <mergeCell ref="E8:E9"/>
    <mergeCell ref="G8:G9"/>
    <mergeCell ref="D8:D9"/>
    <mergeCell ref="D17:D18"/>
    <mergeCell ref="H12:H13"/>
    <mergeCell ref="H21:H22"/>
    <mergeCell ref="A19:A20"/>
    <mergeCell ref="B19:B20"/>
    <mergeCell ref="C19:C20"/>
    <mergeCell ref="E19:E20"/>
    <mergeCell ref="F19:F20"/>
    <mergeCell ref="H19:H20"/>
    <mergeCell ref="A21:A22"/>
    <mergeCell ref="B21:B22"/>
    <mergeCell ref="C21:C22"/>
    <mergeCell ref="E21:E22"/>
    <mergeCell ref="F21:F22"/>
    <mergeCell ref="B7:D7"/>
    <mergeCell ref="F7:G7"/>
    <mergeCell ref="B35:D35"/>
    <mergeCell ref="F35:G35"/>
    <mergeCell ref="B17:B18"/>
    <mergeCell ref="E17:E18"/>
    <mergeCell ref="G17:G18"/>
    <mergeCell ref="H24:H25"/>
    <mergeCell ref="B24:B25"/>
    <mergeCell ref="C24:C25"/>
    <mergeCell ref="E24:E25"/>
    <mergeCell ref="F24:F25"/>
    <mergeCell ref="B38:D38"/>
    <mergeCell ref="F38:G38"/>
    <mergeCell ref="B41:D41"/>
    <mergeCell ref="F41:G41"/>
    <mergeCell ref="A14:B16"/>
    <mergeCell ref="B23:D23"/>
    <mergeCell ref="F23:G23"/>
    <mergeCell ref="A17:A18"/>
    <mergeCell ref="A24:A25"/>
  </mergeCells>
  <pageMargins left="0.39370078740157483" right="0.19685039370078741" top="0.39370078740157483" bottom="0.19685039370078741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4"/>
  <sheetViews>
    <sheetView zoomScale="130" zoomScaleNormal="130" workbookViewId="0">
      <selection activeCell="F8" sqref="F8"/>
    </sheetView>
  </sheetViews>
  <sheetFormatPr defaultRowHeight="15"/>
  <cols>
    <col min="1" max="1" width="36.28515625" customWidth="1"/>
    <col min="2" max="2" width="14.140625" customWidth="1"/>
    <col min="3" max="3" width="12.42578125" bestFit="1" customWidth="1"/>
    <col min="4" max="4" width="13.5703125" bestFit="1" customWidth="1"/>
    <col min="5" max="5" width="13.7109375" customWidth="1"/>
    <col min="6" max="6" width="13.140625" customWidth="1"/>
    <col min="7" max="7" width="18.42578125" customWidth="1"/>
  </cols>
  <sheetData>
    <row r="2" spans="1:10" ht="24.75">
      <c r="A2" s="30" t="s">
        <v>62</v>
      </c>
      <c r="B2" s="27"/>
      <c r="C2" s="28"/>
      <c r="D2" s="28"/>
      <c r="E2" s="28"/>
      <c r="F2" s="28"/>
      <c r="G2" s="28"/>
    </row>
    <row r="3" spans="1:10" ht="24.75">
      <c r="A3" s="114" t="s">
        <v>2</v>
      </c>
      <c r="B3" s="115" t="s">
        <v>17</v>
      </c>
      <c r="C3" s="114" t="s">
        <v>3</v>
      </c>
      <c r="D3" s="114"/>
      <c r="E3" s="114"/>
      <c r="F3" s="114"/>
      <c r="G3" s="116" t="s">
        <v>4</v>
      </c>
    </row>
    <row r="4" spans="1:10" ht="24.75">
      <c r="A4" s="114"/>
      <c r="B4" s="117"/>
      <c r="C4" s="118" t="s">
        <v>5</v>
      </c>
      <c r="D4" s="118" t="s">
        <v>6</v>
      </c>
      <c r="E4" s="118" t="s">
        <v>7</v>
      </c>
      <c r="F4" s="118" t="s">
        <v>15</v>
      </c>
      <c r="G4" s="119"/>
    </row>
    <row r="5" spans="1:10" ht="24.75">
      <c r="A5" s="32" t="s">
        <v>63</v>
      </c>
      <c r="B5" s="40">
        <v>6</v>
      </c>
      <c r="C5" s="41">
        <f>(องค์ประกอบ!H10+องค์ประกอบ!H12+องค์ประกอบ!H17)/3</f>
        <v>5</v>
      </c>
      <c r="D5" s="41">
        <f>(องค์ประกอบ!H19+องค์ประกอบ!H21)/2</f>
        <v>5</v>
      </c>
      <c r="E5" s="41">
        <f>องค์ประกอบ!H8</f>
        <v>5</v>
      </c>
      <c r="F5" s="42">
        <f>(องค์ประกอบ!H8+องค์ประกอบ!H10+องค์ประกอบ!H12+องค์ประกอบ!H17+องค์ประกอบ!H19+องค์ประกอบ!H21)/6</f>
        <v>5</v>
      </c>
      <c r="G5" s="46" t="str">
        <f t="shared" ref="G5:G9" si="0">IF(F5&gt;=4.51,"ระดับดีมาก",IF(F5&gt;=3.51,"ระดับดี",IF(F5&gt;=2.51,"ระดับพอใช้",IF(F5&gt;=1.51,"ต้องปรับปรุง",IF(F5&gt;=0,"ต้องปรับปรุงเร่งด่วน")))))</f>
        <v>ระดับดีมาก</v>
      </c>
    </row>
    <row r="6" spans="1:10" ht="24.75">
      <c r="A6" s="25" t="s">
        <v>64</v>
      </c>
      <c r="B6" s="31">
        <v>3</v>
      </c>
      <c r="C6" s="26">
        <f>องค์ประกอบ!H26</f>
        <v>5</v>
      </c>
      <c r="D6" s="26">
        <f>องค์ประกอบ!H24</f>
        <v>5</v>
      </c>
      <c r="E6" s="26">
        <f>องค์ประกอบ!H28</f>
        <v>5</v>
      </c>
      <c r="F6" s="43">
        <f>(องค์ประกอบ!H24+องค์ประกอบ!H26+องค์ประกอบ!H28)/3</f>
        <v>5</v>
      </c>
      <c r="G6" s="47" t="str">
        <f t="shared" si="0"/>
        <v>ระดับดีมาก</v>
      </c>
    </row>
    <row r="7" spans="1:10" ht="24.75">
      <c r="A7" s="33" t="s">
        <v>65</v>
      </c>
      <c r="B7" s="34">
        <v>1</v>
      </c>
      <c r="C7" s="38" t="s">
        <v>68</v>
      </c>
      <c r="D7" s="35">
        <f>องค์ประกอบ!H36</f>
        <v>5</v>
      </c>
      <c r="E7" s="38" t="s">
        <v>68</v>
      </c>
      <c r="F7" s="44">
        <f>องค์ประกอบ!H36</f>
        <v>5</v>
      </c>
      <c r="G7" s="46" t="str">
        <f t="shared" si="0"/>
        <v>ระดับดีมาก</v>
      </c>
    </row>
    <row r="8" spans="1:10" ht="24.75">
      <c r="A8" s="25" t="s">
        <v>66</v>
      </c>
      <c r="B8" s="31">
        <v>1</v>
      </c>
      <c r="C8" s="39" t="s">
        <v>68</v>
      </c>
      <c r="D8" s="26">
        <f>องค์ประกอบ!H39</f>
        <v>5</v>
      </c>
      <c r="E8" s="39" t="s">
        <v>68</v>
      </c>
      <c r="F8" s="45">
        <f>องค์ประกอบ!H39</f>
        <v>5</v>
      </c>
      <c r="G8" s="47" t="str">
        <f t="shared" si="0"/>
        <v>ระดับดีมาก</v>
      </c>
    </row>
    <row r="9" spans="1:10" ht="24.75">
      <c r="A9" s="36" t="s">
        <v>67</v>
      </c>
      <c r="B9" s="34">
        <v>2</v>
      </c>
      <c r="C9" s="38" t="s">
        <v>68</v>
      </c>
      <c r="D9" s="35">
        <f>(องค์ประกอบ!H42+องค์ประกอบ!H44)/2</f>
        <v>5</v>
      </c>
      <c r="E9" s="38" t="s">
        <v>68</v>
      </c>
      <c r="F9" s="44">
        <f>(องค์ประกอบ!H42+องค์ประกอบ!H44)/2</f>
        <v>5</v>
      </c>
      <c r="G9" s="46" t="str">
        <f t="shared" si="0"/>
        <v>ระดับดีมาก</v>
      </c>
    </row>
    <row r="10" spans="1:10" ht="24.75">
      <c r="A10" s="120" t="s">
        <v>8</v>
      </c>
      <c r="B10" s="121">
        <f>SUM(B5:B9)</f>
        <v>13</v>
      </c>
      <c r="C10" s="122">
        <f>(องค์ประกอบ!H10+องค์ประกอบ!H12+องค์ประกอบ!H17+องค์ประกอบ!H26)/4</f>
        <v>5</v>
      </c>
      <c r="D10" s="122">
        <f>(องค์ประกอบ!H19+องค์ประกอบ!H21+องค์ประกอบ!H24+องค์ประกอบ!H36+องค์ประกอบ!H39+องค์ประกอบ!H42+องค์ประกอบ!H44)/7</f>
        <v>5</v>
      </c>
      <c r="E10" s="122">
        <f>(องค์ประกอบ!H8+องค์ประกอบ!H28)/2</f>
        <v>5</v>
      </c>
      <c r="F10" s="123">
        <f>องค์ประกอบ!H46</f>
        <v>5</v>
      </c>
      <c r="G10" s="124" t="str">
        <f>IF(F10&gt;=4.51,"ระดับดีมาก",IF(F10&gt;=3.51,"ระดับดี",IF(F10&gt;=2.51,"ระดับพอใช้",IF(F10&gt;=1.51,"ต้องปรับปรุง",IF(F10&gt;=0,"ต้องปรับปรุงเร่งด่วน")))))</f>
        <v>ระดับดีมาก</v>
      </c>
      <c r="J10" t="s">
        <v>1</v>
      </c>
    </row>
    <row r="11" spans="1:10" ht="24" customHeight="1">
      <c r="A11" s="84" t="s">
        <v>18</v>
      </c>
      <c r="B11" s="85"/>
      <c r="C11" s="37" t="str">
        <f>IF(C10&gt;=4.51,"ระดับดีมาก",IF(C10&gt;=3.51,"ระดับดี",IF(C10&gt;=2.51,"ระดับพอใช้",IF(C10&gt;=1.51,"ต้องปรับปรุง",IF(C10&gt;=0,"ต้องปรับปรุงเร่งด่วน")))))</f>
        <v>ระดับดีมาก</v>
      </c>
      <c r="D11" s="37" t="str">
        <f t="shared" ref="D11:F11" si="1">IF(D10&gt;=4.51,"ระดับดีมาก",IF(D10&gt;=3.51,"ระดับดี",IF(D10&gt;=2.51,"ระดับพอใช้",IF(D10&gt;=1.51,"ต้องปรับปรุง",IF(D10&gt;=0,"ต้องปรับปรุงเร่งด่วน")))))</f>
        <v>ระดับดีมาก</v>
      </c>
      <c r="E11" s="37" t="str">
        <f t="shared" si="1"/>
        <v>ระดับดีมาก</v>
      </c>
      <c r="F11" s="37" t="str">
        <f t="shared" si="1"/>
        <v>ระดับดีมาก</v>
      </c>
      <c r="G11" s="29"/>
    </row>
    <row r="12" spans="1:10">
      <c r="I12" t="s">
        <v>1</v>
      </c>
      <c r="J12" t="s">
        <v>1</v>
      </c>
    </row>
    <row r="16" spans="1:10">
      <c r="D16" t="s">
        <v>1</v>
      </c>
    </row>
    <row r="24" spans="1:1">
      <c r="A24" t="s">
        <v>1</v>
      </c>
    </row>
    <row r="34" spans="4:4">
      <c r="D34" t="s">
        <v>1</v>
      </c>
    </row>
    <row r="49" spans="3:3">
      <c r="C49" t="s">
        <v>1</v>
      </c>
    </row>
    <row r="190" spans="6:6">
      <c r="F190" t="s">
        <v>1</v>
      </c>
    </row>
    <row r="204" spans="1:1">
      <c r="A204" t="s">
        <v>1</v>
      </c>
    </row>
  </sheetData>
  <mergeCells count="5">
    <mergeCell ref="A11:B11"/>
    <mergeCell ref="A3:A4"/>
    <mergeCell ref="C3:F3"/>
    <mergeCell ref="G3:G4"/>
    <mergeCell ref="B3:B4"/>
  </mergeCell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องค์ประกอบ</vt:lpstr>
      <vt:lpstr>การวิเคราะห์ผลการประเมิน</vt:lpstr>
      <vt:lpstr>องค์ประกอบ!Print_Titles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sitti</dc:creator>
  <cp:lastModifiedBy>Aor</cp:lastModifiedBy>
  <cp:lastPrinted>2015-08-28T05:05:44Z</cp:lastPrinted>
  <dcterms:created xsi:type="dcterms:W3CDTF">2012-07-24T14:36:46Z</dcterms:created>
  <dcterms:modified xsi:type="dcterms:W3CDTF">2019-05-10T09:21:23Z</dcterms:modified>
</cp:coreProperties>
</file>