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ส1-สกอ" sheetId="1" r:id="rId1"/>
    <sheet name="ส4-สมศ" sheetId="2" r:id="rId2"/>
    <sheet name="Sheet3" sheetId="3" r:id="rId3"/>
  </sheets>
  <definedNames>
    <definedName name="_xlnm.Print_Titles" localSheetId="0">'ส1-สกอ'!$4:$4</definedName>
    <definedName name="_xlnm.Print_Titles" localSheetId="1">'ส4-สมศ'!$4:$5</definedName>
  </definedNames>
  <calcPr fullCalcOnLoad="1"/>
</workbook>
</file>

<file path=xl/sharedStrings.xml><?xml version="1.0" encoding="utf-8"?>
<sst xmlns="http://schemas.openxmlformats.org/spreadsheetml/2006/main" count="204" uniqueCount="180">
  <si>
    <t>คณะ.....................................................................</t>
  </si>
  <si>
    <t>องต์ประกอบคุณภาพ</t>
  </si>
  <si>
    <t>เป้าหมาย</t>
  </si>
  <si>
    <t>ผลการดำเนินงาน</t>
  </si>
  <si>
    <t>คะแนนการประเมิน</t>
  </si>
  <si>
    <t xml:space="preserve">การกำหนดปรัชญาหรือปณิธาน ตลอดมีกระบวนการพัฒนากลยุทธ์ แผนดำเนินงาน และมีการกำหนดตัวบ่งชี้เพื่อวัดความสำเร็จของการดำเนินงานตามแผนให้ครบทุกภารกิจ </t>
  </si>
  <si>
    <t xml:space="preserve">ร้อยละของการบรรลุเป้าหมายตามตัวบ่งชี้ของการปฏิบัติงานที่กำหนด </t>
  </si>
  <si>
    <t>เฉลี่ยคะแนนองค์ประกอบที่ 1: ปรัชญา ปณิธาน วัตถุประสงค์ และแผนดำเนินการ</t>
  </si>
  <si>
    <t xml:space="preserve">ตัวบ่งชี้ 1.1 </t>
  </si>
  <si>
    <t xml:space="preserve">ตัวบ่งชี้ 1.2 </t>
  </si>
  <si>
    <t xml:space="preserve">ตัวบ่งชี้ 2.1 </t>
  </si>
  <si>
    <t xml:space="preserve">ตัวบ่งชี้ 2.3 </t>
  </si>
  <si>
    <t xml:space="preserve">ตัวบ่งชี้ 2.4 </t>
  </si>
  <si>
    <t xml:space="preserve">ตัวบ่งชี้ 2.5 </t>
  </si>
  <si>
    <t xml:space="preserve">ตัวบ่งชี้ 2.6 </t>
  </si>
  <si>
    <t xml:space="preserve">ตัวบ่งชี้ 2.7 </t>
  </si>
  <si>
    <t xml:space="preserve">ตัวบ่งชี้ 2.8 </t>
  </si>
  <si>
    <t xml:space="preserve">ตัวบ่งชี้ 2.9 </t>
  </si>
  <si>
    <t>ตัวบ่งชี้ 2.10</t>
  </si>
  <si>
    <t>ตัวบ่งชี้ 2.11</t>
  </si>
  <si>
    <t>ตัวบ่งชี้ 2.12</t>
  </si>
  <si>
    <t>ตัวบ่งชี้ 2.13</t>
  </si>
  <si>
    <t>ตัวบ่งชี้ 2.2</t>
  </si>
  <si>
    <t xml:space="preserve">ระบบและกลไกในการพัฒนาและบริหารหลักสูตร </t>
  </si>
  <si>
    <t>กระบวนการเรียนรู้ที่เน้นผู้เรียนเป็นสำคัญ</t>
  </si>
  <si>
    <t xml:space="preserve">โครงการหรือกิจกรรมที่สนับสนุนการพัฒนาหลักสูตรและการเรียนการสอนซึ่งบุคคล องค์กร และชุมชนภายนอกมีส่วนร่วม </t>
  </si>
  <si>
    <t>จำนวนนักศึกษาเต็มเวลาเทียบเท่าต่อจำนวนอาจารย์ประจำ</t>
  </si>
  <si>
    <t>สัดส่วนของอาจารย์ประจำที่มีวุฒิปริญญาเอกหรือเทียบเท่าต่ออาจารย์ประจำ</t>
  </si>
  <si>
    <t>สัดส่วนของอาจารย์ประจำที่ดำรงตำแหน่งทางวิชาการต่ออาจารย์ประจำ</t>
  </si>
  <si>
    <t xml:space="preserve">กระบวนการส่งเสริมการปฏิบัติตามจรรยาบรรณวิชาชีพของคณาจารย์ </t>
  </si>
  <si>
    <t>ระบบและกลไกสนับสนุนให้อาจารย์ประจำทำการวิจัยเพื่อพัฒนาการเรียนการสอน</t>
  </si>
  <si>
    <t>ร้อยละของบัณฑิตระดับปริญญาตรีที่ได้งานทำและการประกอบอาชีพอิสระภายใน 1 ปี</t>
  </si>
  <si>
    <t>ร้อยละของบัณฑิตระดับปริญญาตรีที่ได้รับเงินเดือนเริ่มต้นเป็นไปตามเกณฑ์</t>
  </si>
  <si>
    <t>ระดับความพึงพอใจของนายจ้าง ผู้ประกอบการ และผู้ใช้บัณฑิต</t>
  </si>
  <si>
    <t>ร้อยละของนักศึกษาปัจจุบันและศิษย์เก่าที่สำเร็จการศึกษาในรอบ 5 ปีที่ผ่านมาที่ได้รับการประกาศเกียรติคุณยกย่องในด้านวิชาการ วิชาชีพ คุณธรรม จริยธรรม กีฬา สุขภาพ ศิลปะและวัฒนธรรม และด้านสิ่งแวดล้อมในระดับชาติ</t>
  </si>
  <si>
    <t xml:space="preserve">ร้อยละของอาจารย์ประจำหลักสูตรบัณฑิตศึกษา ซึ่งมีคุณสมบัติเป็นที่ปรึกษาวิทยานิพนธ์ที่ทำหน้าที่อาจารย์ที่ปรึกษาวิทยานิพนธ์ </t>
  </si>
  <si>
    <t>เฉลี่ยคะแนนองค์ประกอบที่ 2 : การเรียนการสอน</t>
  </si>
  <si>
    <t>ตัวบ่งชี้ 3.1</t>
  </si>
  <si>
    <t>ตัวบ่งชี้ 3.2</t>
  </si>
  <si>
    <t>การจัดบริการแก่นักศึกษาและศิษย์เก่า</t>
  </si>
  <si>
    <t>การส่งเสริมกิจกรรมนักศึกษาที่ครบถ้วนและสอดคล้องกับคุณลักษณะของบัณฑิตที่พึงประสงค์</t>
  </si>
  <si>
    <t>เฉลี่ยคะแนนองค์ประกอบที่ 3 : กิจกรรมพัฒนานิสิตนักศึกษา</t>
  </si>
  <si>
    <t>ตัวบ่งชี้ 4.1</t>
  </si>
  <si>
    <t>ตัวบ่งชี้ 4.2</t>
  </si>
  <si>
    <t xml:space="preserve">ตัวบ่งชี้ 4.3 </t>
  </si>
  <si>
    <t xml:space="preserve">ตัวบ่งชี้ 4.4 </t>
  </si>
  <si>
    <t xml:space="preserve">ตัวบ่งชี้ 4.5 </t>
  </si>
  <si>
    <t>เฉลี่ยคะแนนองค์ประกอบที่ 4 : การวิจัย</t>
  </si>
  <si>
    <t>การพัฒนาระบบและกลไกในการสนับสนุนการผลิตงานวิจัยและงานสร้างสรรค์</t>
  </si>
  <si>
    <t>ระบบบริหารจัดการความรู้จากงานวิจัยและงานสร้างสรรค์</t>
  </si>
  <si>
    <t>เงินสนับสนุนงานวิจัยและงานสร้างสรรค์จากภายในและภายนอกสถาบัน ต่อ จำนวนอาจารย์ประจำ</t>
  </si>
  <si>
    <t>ร้อยละของงานวิจัยและงานสร้างสรรค์ที่ตีพิมพ์เผยแพร่ ได้รับการจดทะเบียนทรัพย์สินทางปัญญา หรือนำไปใช้ประโยชน์ทั้งในระดับชาติและในระดับนานาชาติ ต่อ จำนวนอาจารย์ประจำ</t>
  </si>
  <si>
    <t>ร้อยละของบทความวิจัยที่ได้รับการอ้างอิง (Citation) ใน refereed journal หรือในฐานข้อมูลระดับชาติหรือนานาชาติ ต่อ อาจารย์ประจำ(รวมผู้ลาศึกษาต่อ)</t>
  </si>
  <si>
    <t>ตัวบ่งชี้ 5.1</t>
  </si>
  <si>
    <t>ตัวบ่งชี้ 5.2</t>
  </si>
  <si>
    <t xml:space="preserve">ตัวบ่งชี้ 5.3 </t>
  </si>
  <si>
    <t xml:space="preserve">ตัวบ่งชี้ 5.4 </t>
  </si>
  <si>
    <t xml:space="preserve">ตัวบ่งชี้ 5.5 </t>
  </si>
  <si>
    <t>ไม่ประเมิน</t>
  </si>
  <si>
    <t>ระบบและกลไกในการบริการทางวิชาการแก่สังคมตามเป้าหมายของมหาวิทยาลัย</t>
  </si>
  <si>
    <t>ร้อยละของอาจารย์ประจำที่มีส่วนร่วมในการให้บริการทางวิชาการแก่สังคม เป็นที่ปรึกษา เป็นกรรมการวิทยานิพนธ์ภายนอกมหาวิทยาลัย เป็นกรรมการวิชาการ กรรมการวิชาชีพ ในระดับชาติหรือระดับนานาชาติ ต่อ อาจารย์ประจำ</t>
  </si>
  <si>
    <t>ร้อยละของกิจกรรมหรือโครงการบริการวิชาการและวิชาชีพที่ตอบสนองความต้องการพัฒนาและเสริมสร้างความเข้มแข็งของสังคม ชุมชน ประเทศชาติและนานาชาติ ต่อ อาจารย์ประจำ</t>
  </si>
  <si>
    <t>ร้อยละของระดับความพึงพอใจของผู้รับบริการ</t>
  </si>
  <si>
    <t>จำนวนแหล่งให้บริการวิชาการและวิชาชีพที่ได้รับการยอมรับในระดับชาติหรือในระดับนานาชาติ</t>
  </si>
  <si>
    <t>ตัวบ่งชี้ 6.1</t>
  </si>
  <si>
    <t>ระบบและกลไกในการทำนุบำรุงศิลปวัฒนธรรม</t>
  </si>
  <si>
    <t>เฉลี่ยคะแนนองค์ประกอบที่ 6 : การทำนุบำรุงศิลปวัฒนธรรม</t>
  </si>
  <si>
    <t>เฉลี่ยคะแนนองค์ประกอบที่ 5 : การบริการวิชาการแก่สังคม</t>
  </si>
  <si>
    <t xml:space="preserve">ตัวบ่งชี้ 7.1 </t>
  </si>
  <si>
    <t>ตัวบ่งชี้ 7.2</t>
  </si>
  <si>
    <t xml:space="preserve">ตัวบ่งชี้ 7.3 </t>
  </si>
  <si>
    <t xml:space="preserve">ตัวบ่งชี้ 7.4 </t>
  </si>
  <si>
    <t xml:space="preserve">ตัวบ่งชี้ 7.5 </t>
  </si>
  <si>
    <t xml:space="preserve">ตัวบ่งชี้ 7.6 </t>
  </si>
  <si>
    <t xml:space="preserve">ตัวบ่งชี้ 7.7 </t>
  </si>
  <si>
    <t xml:space="preserve">ตัวบ่งชี้ 7.8 </t>
  </si>
  <si>
    <t xml:space="preserve">ตัวบ่งชี้ 7.9 </t>
  </si>
  <si>
    <t>สภามหาวิทยาลัยใช้หลักธรรมภิบาลในการบริหารจัดการและสามารถผลักดันมหาวิทยาลัยให้แข่งขันได้ในระดับสากล</t>
  </si>
  <si>
    <t>ภาวะผู้นำของผู้บริหารทุกระดับของมหาวิทยาลัย</t>
  </si>
  <si>
    <t>มีการพัฒนามหาวิทยาลัยสู่องค์การเรียนรู้</t>
  </si>
  <si>
    <t>มีระบบและกลไกในการบริหารทรัพยากรบุคคลเพื่อพัฒนา และธำรงรักษาไว้ให้บุคลากรมีคุณภาพและประสิทธิภาพ</t>
  </si>
  <si>
    <t>ศักยภาพของระบบฐานข้อมูลเพื่อการบริหาร การเรียนการสอน และการวิจัย</t>
  </si>
  <si>
    <t>ระดับความสำเร็จในการเปิดโอกาสให้บุคคลภายนอกเข้ามามีส่วนร่วมในการพัฒนาสถาบัน</t>
  </si>
  <si>
    <t xml:space="preserve">ร้อยละของอาจารย์ประจำที่ได้รับรางวัลผลงานทางวิชาการหรือวิชาชีพในระดับชาติหรือนานาชาติ(นับรวมนักวิจัย) </t>
  </si>
  <si>
    <t>มีการนำระบบบริหารความเสี่ยงมาใช้ในกระบวนการบริหารการศึกษา</t>
  </si>
  <si>
    <t>ระดับความสำเร็จของการถ่ายทอดตัวบ่งชี้และเป้าหมายของระดับสถาบันสู่ระดับบุคคล</t>
  </si>
  <si>
    <t>เฉลี่ยคะแนนองค์ประกอบที่ 7 : การบริหารและการจัดการ</t>
  </si>
  <si>
    <t>ตัวบ่งชี้ 8.1</t>
  </si>
  <si>
    <t>ตัวบ่งชี้ 8.2</t>
  </si>
  <si>
    <t>ตัวบ่งชี้ 9.1</t>
  </si>
  <si>
    <t>ตัวบ่งชี้ 9.2</t>
  </si>
  <si>
    <t>ตัวบ่งชี้ 9.3</t>
  </si>
  <si>
    <t>ระบบและกลไกในการจัดสรร การวิเคราะห์ค่าใช้จ่าย การตรวจสอบการเงินและงบประมาณอย่างมีประสิทธิภาพ</t>
  </si>
  <si>
    <t>การใช้ทรัพยากรภายในและภายนอกมหาวิทยาลัยร่วมกัน</t>
  </si>
  <si>
    <t>ระบบและกลไกการประกันคุณภาพภายในที่เป็นส่วนหนึ่งของกระบวนการบริหารการศึกษา</t>
  </si>
  <si>
    <t>ระบบและกลไกการให้ความรู้และทักษะด้านการประกันคุณภาพแก่นักศึกษา</t>
  </si>
  <si>
    <t>ระดับความสำเร็จของการประกันคุณภาพการศึกษาภายใน</t>
  </si>
  <si>
    <t>เฉลี่ยคะแนนองค์ประกอบที่ 8 : การเงินและงบประมาณ</t>
  </si>
  <si>
    <t>เฉลี่ยคะแนนองค์ประกอบที่ 9 : ระบบและกลไกการประกันคุณภาพ</t>
  </si>
  <si>
    <t>เฉลี่ยคะแนนรวมของตัวบ่งชี้ของทุกองค์ประกอบ</t>
  </si>
  <si>
    <t>ตัวบ่งชี้ 2.18</t>
  </si>
  <si>
    <t>ตัวบ่งชี้ 2.14</t>
  </si>
  <si>
    <t>ตัวบ่งชี้ 2.15</t>
  </si>
  <si>
    <t>ตัวบ่งชี้ 2.16</t>
  </si>
  <si>
    <t>ตัวบ่งชี้ 2.17</t>
  </si>
  <si>
    <t>ตัวบ่งชี้ 4.5</t>
  </si>
  <si>
    <t>ตัวบ่งชี้ 4.6</t>
  </si>
  <si>
    <t>ตัวบ่งชี้ 4.7</t>
  </si>
  <si>
    <t>ตัวบ่งชี้ 4.8</t>
  </si>
  <si>
    <t>ตัวบ่งชี้ 4.9</t>
  </si>
  <si>
    <t>ตัวบ่งชี้ 4.10</t>
  </si>
  <si>
    <t>ตัวบ่งชี้ 4.11</t>
  </si>
  <si>
    <t>เฉลี่ยคะแนนมาตรฐานด้านงานวิจัยและงานสร้างสรรค์</t>
  </si>
  <si>
    <t>เฉลี่ยคะแนนมาตรฐานด้านบริการวิชาการ</t>
  </si>
  <si>
    <t>ตัวบ่งชี้ 5.3</t>
  </si>
  <si>
    <t>ตัวบ่งชี้ 5.6</t>
  </si>
  <si>
    <t>ตัวบ่งชี้ 5.7</t>
  </si>
  <si>
    <t>ตัวบ่งชี้ 6.2</t>
  </si>
  <si>
    <t>ตัวบ่งชี้ 6.3</t>
  </si>
  <si>
    <t>เฉลี่ยคะแนนมาตรฐานด้านทำนุบำรุงศิลปะและวัฒนธรรม</t>
  </si>
  <si>
    <t>ตัวบ่งชี้ 1.3</t>
  </si>
  <si>
    <t>ตัวบ่งชี้ 4.12</t>
  </si>
  <si>
    <t>ตัวบ่งชี้ 7.3</t>
  </si>
  <si>
    <t>ตัวบ่งชี้ 7.5</t>
  </si>
  <si>
    <t>ตัวบ่งชี้ 7.10</t>
  </si>
  <si>
    <t>ตัวบ่งชี้ 7.11</t>
  </si>
  <si>
    <t>ตัวบ่งชี้ 7.12</t>
  </si>
  <si>
    <t>ตัวบ่งชี้ 8.3</t>
  </si>
  <si>
    <t>ตัวบ่งชี้ 8.4</t>
  </si>
  <si>
    <t>ตัวบ่งชี้ 8.5</t>
  </si>
  <si>
    <t>เฉลี่ยคะแนนมาตรฐานด้านพัฒนาสถาบันและบุคลากร</t>
  </si>
  <si>
    <t>ตัวบ่งชี้ 2.4</t>
  </si>
  <si>
    <t>ตัวบ่งชี้ 2.5</t>
  </si>
  <si>
    <t>ตัวบ่งชี้ 2.6</t>
  </si>
  <si>
    <t>ตัวบ่งชี้ 2.7</t>
  </si>
  <si>
    <t>ตัวบ่งชี้ 2.19</t>
  </si>
  <si>
    <t>ตัวบ่งชี้ 2.20</t>
  </si>
  <si>
    <t>ตัวบ่งชี้ 2.21</t>
  </si>
  <si>
    <t>ตัวบ่งชี้ 3.3</t>
  </si>
  <si>
    <t>ตัวบ่งชี้ 8.6</t>
  </si>
  <si>
    <t>เฉลี่ยคะแนนมาตรฐานด้านหลักสูตรและการเรียนการาสอน</t>
  </si>
  <si>
    <t>ตัวบ่งชี้ 9.4</t>
  </si>
  <si>
    <t>เฉลี่ยคะแนนมาตรฐานด้านประกันคุณภาพ</t>
  </si>
  <si>
    <t>เฉลี่ยคะแนนรวมทุกตัวบ่งชี้ของทุกมาตรฐาน</t>
  </si>
  <si>
    <t>ร้อยละของบัณฑิตระดับปริญญาตรีที่ได้งานทำตรงสาขาที่สำเร็จการศึกษา</t>
  </si>
  <si>
    <t>จำนวนนักศึกษาปัจจุบันและศิษย์เก่าที่ได้รับการประกาศเกียรติคุณยกย่องในด้านวิชาการ วิชาชีพ คุณธรรม จริยธรรม หรือรางวัลทางวิชาการ หรือด้านอื่นที่เกี่ยวข้องกับคุณภาพบัณฑิตในระดับชาติหรือนานาชาติ ในรอบ 3 ปีที่ผ่านมา</t>
  </si>
  <si>
    <t>จำนวนวิทยานิพนธ์และงานวิชาการของนักศึกษาที่ได้รับรางวัลในระดับชาติหรือนานาชาติ ในรอบ 3 ปีที่ผ่านมา</t>
  </si>
  <si>
    <t>ร้อยละของบทความจากวิทยานิพนธ์ปริญญาโทที่ตีพิมพ์ เผยแพร่ ต่อจำนวนวิทยานิพนธ์ปริญญาโททั้งหมด</t>
  </si>
  <si>
    <t>ร้อยละของบทความจากวิทยานิพนธ์ปริญญาเอกที่ตีพิมพ์ เผยแพร่ ต่อจำนวนวิทยานิพนธ์ปริญญาเอกทั้งหมด</t>
  </si>
  <si>
    <t>ร้อยละของหลักสูตรที่ได้มาตรฐาน ต่อ หลักสูตรทั้งหมด</t>
  </si>
  <si>
    <t>กระบวนการเรียนรู้ที่เน้นผู้เรียนเป็นสำคัญ โดยเฉพาะการเรียนรู้จากการปฏิบัติและประสบการณ์จริง</t>
  </si>
  <si>
    <t>ระดับความพึงพอใจของนักศึกษา ต่อ คุณภาพการสอนของอาจารย์และสิ่งสนับสนุนการเรียนรู้</t>
  </si>
  <si>
    <t>ร้อยละของนักศึกษาที่เข้าร่วมกิจกรรม/โครงการพัฒนานักศึกษา ต่อ จำนวนนักศึกษา</t>
  </si>
  <si>
    <t>ร้อยละของงานวิจัยและงานสร้างสรรค์ที่ตีพิมพ์เผยแพร่ และ/หรือนำไปใช้ประโยชน์ทั้งในระดับชาติและระดับนานาชาติ ต่อ จำนวนอาจารย์ประจำ</t>
  </si>
  <si>
    <t>จำนวนผลงานวิจัยและงานสร้างสรรค์ของอาจารย์ที่ได้รับการจดทะเบียนทรัพย์สินทางปัญญาหรืออนุสิทธิบัตรในรอบ 5 ปีที่ผ่านมา โดยสามารถนับได้ทั้งการจดทะเบียนในประเทศและต่างประเทศ ทั้งนี้ไม่นับการจดลิขสิทธิ์</t>
  </si>
  <si>
    <t>เงินสนับสนุนงานวิจัยและงานสร้างสรรค์ของมหาวิยาลัย ต่อ จำนวนอาจารย์ประจำ</t>
  </si>
  <si>
    <t>เงินสนับสนุนงานวิจัยและงานสร้างสรรค์จากภายนอกมหาวิยาลัย ต่อ จำนวนอาจารย์ประจำ</t>
  </si>
  <si>
    <t>ร้อยละของอาจารย์ประจำที่ได้รับทุนทำวิจัย หรืองานสร้างสรรค์ จากภายในมหาวิทยาลัย ต่อ จำนวนอาจารย์ประจำ</t>
  </si>
  <si>
    <t>ร้อยละของอาจารย์ประจำที่ได้รับทุนทำวิจัย หรืองานสร้างสรรค์ จากภายนอกมหาวิทยาลัย ต่อ จำนวนอาจารย์ประจำ</t>
  </si>
  <si>
    <t>ร้อยละของอาจารย์ประจำที่เข้าร่วมประชุมวิชาการหรือนำเสนอผลงานวิชาการ ทั้งในประเทศและต่างประเทศ</t>
  </si>
  <si>
    <t>มีการนำความรู้และมวลประสบการณ์จากการให้บริการวิชาการแก่สังคม ชุมชน และประเทศชาติมาใช้ประโยชน์ในการพัฒนาการเรียนการสอนหรือการวิจัย</t>
  </si>
  <si>
    <t>ค่าใช้จ่ายและมูลค่าของมหาวิทยาลัยในการบริหารวิชาการและวิชาชีพเพื่อสังคม ต่ออาจารย์ประจำ</t>
  </si>
  <si>
    <t>ร้อยละของโครงการ/กิจกรรมในการอนุรักษ์ พัฒนาและสร้างเสริมเอกลักษณะ ศิลปะและวัฒนธรรม ต่อจำนวนนักศึกษา</t>
  </si>
  <si>
    <t>ร้อยละของค่าใช้จ่ายและมูลค่าที่ใช้ในการอนุรักษ์ พัฒนาและสร้างเสริมเอกลักษณ์ ศิลปะและวัฒนธรรม ต่อ งบดำเนินการ</t>
  </si>
  <si>
    <t>การกำหนดแผนกลยุทธ์ที่เชื่อมโยงกับยุทธศาสตร์ชาติ</t>
  </si>
  <si>
    <t>สภามหาวิทยาลัยและผู้บริหารมีวิสัยทัศน์ที่ขับเคลื่อนพันธกิจ และสามารถสะท้อนถึงนโยบาย วัตถุประสงค์ และนำไปสู่เป้าหมายของการบริการจัดการที่ดี มีการบริหารแบบมีส่วนร่วม เน้นการกระจายอำนาจ โปร่งใสและตรวจสอบได้ รวมทั้งมีความสามารถในการผลักดันมหาวิทยาลัยให้สามารถแข่งขันได้ในระดับสากล</t>
  </si>
  <si>
    <t>งบประมาณสำหรับการพัฒนาคณาจารย์ทั้งในประเทศและต่างประเทศ ต่อ จำนวนอาจารย์ประจำ</t>
  </si>
  <si>
    <t>ร้อยละของบุคลากรประจำสายสนับสนุนที่ได้รับการพัฒนาความรู้ และทักษะในวิชาชีพ ทั้งในประเทศและต่างประเทศ</t>
  </si>
  <si>
    <t>สินทรัพย์ถาวร ต่อ จำนวนนักศึกษาเต็มเวลาเทียบเท่า</t>
  </si>
  <si>
    <t>ค่าใช้จ่ายทั้งหมด ต่อ จำนวนนักศึกษาเต็มเวลาเทียบเท่า</t>
  </si>
  <si>
    <t>เงินเหลือจ่ายสุทธิ ต่อ งบดำเนินกา</t>
  </si>
  <si>
    <t>ค่าใช้จ่ายทั้งหมดที่ใช้ในระบบห้องสมุด คอมพิวเตอร์ และศูนย์สารสนเทศ ต่อ นักศึกษาเต็มเวลาเทียบเท่า</t>
  </si>
  <si>
    <t>ระบบและกลไกในการประกันคุณภาพภายในที่ก่อให้เกิดการพัฒนาคุณภาพการศึกษาอย่างต่อเนื่อง</t>
  </si>
  <si>
    <t>น้ำหนัก</t>
  </si>
  <si>
    <t>คะแนน*น้ำหนัก</t>
  </si>
  <si>
    <t>คะแนน</t>
  </si>
  <si>
    <t>เฉลี่ยคะแนนมาตรฐานด้านคุณภาพบัณฑิต  (ค่าน้ำหนักของแต่ละตัวบ่งชี้ ตามคู่มือฯ หน้า 23)</t>
  </si>
  <si>
    <t>ประเภทมหาวิทยาลัย กลุ่มเน้นการวิจัย และผลิตบัณฑิต</t>
  </si>
  <si>
    <t>สรุปการประเมินตามองค์ประกอบคุณภาพ เฉพาะตัวบ่งชี้ของ สกอ. ปีการศึกษา 2551</t>
  </si>
  <si>
    <t>สรุปการประเมินตามองค์ประกอบคุณภาพ เฉพาะตัวบ่งชี้ของ สมศ. ปีการศึกษา 2551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</si>
</sst>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0.000"/>
    <numFmt numFmtId="193" formatCode="0.00_ ;\-0.00\ "/>
  </numFmts>
  <fonts count="7">
    <font>
      <sz val="10"/>
      <name val="Arial"/>
      <family val="0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5"/>
      <color indexed="18"/>
      <name val="Angsana New"/>
      <family val="1"/>
    </font>
    <font>
      <sz val="8"/>
      <name val="Arial"/>
      <family val="0"/>
    </font>
    <font>
      <sz val="15"/>
      <color indexed="20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justify" vertical="top"/>
    </xf>
    <xf numFmtId="0" fontId="2" fillId="0" borderId="2" xfId="0" applyFont="1" applyBorder="1" applyAlignment="1">
      <alignment horizontal="justify" vertical="top"/>
    </xf>
    <xf numFmtId="0" fontId="2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justify" vertical="top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justify" vertical="top"/>
    </xf>
    <xf numFmtId="0" fontId="1" fillId="0" borderId="4" xfId="0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1" fillId="0" borderId="0" xfId="0" applyNumberFormat="1" applyFont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1" fontId="1" fillId="0" borderId="4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top"/>
    </xf>
    <xf numFmtId="193" fontId="1" fillId="0" borderId="4" xfId="15" applyNumberFormat="1" applyFont="1" applyBorder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0" borderId="3" xfId="0" applyFont="1" applyBorder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0" fontId="2" fillId="0" borderId="3" xfId="0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0" fontId="1" fillId="0" borderId="2" xfId="0" applyFont="1" applyBorder="1" applyAlignment="1">
      <alignment horizontal="center" vertical="justify"/>
    </xf>
    <xf numFmtId="0" fontId="4" fillId="0" borderId="5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justify"/>
    </xf>
    <xf numFmtId="0" fontId="4" fillId="0" borderId="0" xfId="0" applyFont="1" applyAlignment="1">
      <alignment horizontal="justify" vertical="top"/>
    </xf>
    <xf numFmtId="2" fontId="6" fillId="0" borderId="0" xfId="0" applyNumberFormat="1" applyFont="1" applyAlignment="1">
      <alignment horizontal="center" vertical="top"/>
    </xf>
    <xf numFmtId="2" fontId="6" fillId="0" borderId="7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justify" vertical="top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5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justify" vertical="center"/>
    </xf>
    <xf numFmtId="0" fontId="3" fillId="2" borderId="8" xfId="0" applyFont="1" applyFill="1" applyBorder="1" applyAlignment="1">
      <alignment horizontal="justify" vertical="top"/>
    </xf>
    <xf numFmtId="0" fontId="3" fillId="2" borderId="4" xfId="0" applyFont="1" applyFill="1" applyBorder="1" applyAlignment="1">
      <alignment horizontal="justify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130" zoomScaleNormal="130" workbookViewId="0" topLeftCell="A1">
      <pane ySplit="4" topLeftCell="BM5" activePane="bottomLeft" state="frozen"/>
      <selection pane="topLeft" activeCell="A1" sqref="A1"/>
      <selection pane="bottomLeft" activeCell="B58" sqref="B58"/>
    </sheetView>
  </sheetViews>
  <sheetFormatPr defaultColWidth="9.140625" defaultRowHeight="12.75"/>
  <cols>
    <col min="1" max="1" width="10.421875" style="2" customWidth="1"/>
    <col min="2" max="2" width="53.140625" style="2" customWidth="1"/>
    <col min="3" max="3" width="8.140625" style="2" customWidth="1"/>
    <col min="4" max="4" width="8.28125" style="2" customWidth="1"/>
    <col min="5" max="5" width="8.00390625" style="2" customWidth="1"/>
    <col min="6" max="16384" width="9.140625" style="2" customWidth="1"/>
  </cols>
  <sheetData>
    <row r="1" spans="1:5" ht="21.75" customHeight="1">
      <c r="A1" s="35" t="s">
        <v>178</v>
      </c>
      <c r="B1" s="35"/>
      <c r="C1" s="35"/>
      <c r="D1" s="35"/>
      <c r="E1" s="35"/>
    </row>
    <row r="2" spans="1:5" ht="21.75" customHeight="1">
      <c r="A2" s="35" t="s">
        <v>177</v>
      </c>
      <c r="B2" s="35"/>
      <c r="C2" s="35"/>
      <c r="D2" s="35"/>
      <c r="E2" s="35"/>
    </row>
    <row r="3" spans="1:5" ht="21.75" customHeight="1">
      <c r="A3" s="36" t="s">
        <v>0</v>
      </c>
      <c r="B3" s="36"/>
      <c r="C3" s="36"/>
      <c r="D3" s="36"/>
      <c r="E3" s="36"/>
    </row>
    <row r="4" spans="1:5" ht="43.5" customHeight="1">
      <c r="A4" s="37" t="s">
        <v>1</v>
      </c>
      <c r="B4" s="38"/>
      <c r="C4" s="39" t="s">
        <v>2</v>
      </c>
      <c r="D4" s="40" t="s">
        <v>3</v>
      </c>
      <c r="E4" s="40" t="s">
        <v>4</v>
      </c>
    </row>
    <row r="5" spans="1:5" ht="63">
      <c r="A5" s="4" t="s">
        <v>8</v>
      </c>
      <c r="B5" s="5" t="s">
        <v>5</v>
      </c>
      <c r="C5" s="6"/>
      <c r="D5" s="6"/>
      <c r="E5" s="6"/>
    </row>
    <row r="6" spans="1:5" ht="21.75">
      <c r="A6" s="7" t="s">
        <v>9</v>
      </c>
      <c r="B6" s="8" t="s">
        <v>6</v>
      </c>
      <c r="C6" s="9"/>
      <c r="D6" s="9"/>
      <c r="E6" s="9"/>
    </row>
    <row r="7" spans="1:5" ht="21.75">
      <c r="A7" s="33" t="s">
        <v>7</v>
      </c>
      <c r="B7" s="34"/>
      <c r="C7" s="34"/>
      <c r="D7" s="34"/>
      <c r="E7" s="10" t="e">
        <f>AVERAGE(E5:E6)</f>
        <v>#DIV/0!</v>
      </c>
    </row>
    <row r="8" spans="1:5" ht="21.75">
      <c r="A8" s="11" t="s">
        <v>10</v>
      </c>
      <c r="B8" s="11" t="s">
        <v>23</v>
      </c>
      <c r="C8" s="3"/>
      <c r="D8" s="3"/>
      <c r="E8" s="3"/>
    </row>
    <row r="9" spans="1:5" ht="21.75">
      <c r="A9" s="4" t="s">
        <v>22</v>
      </c>
      <c r="B9" s="4" t="s">
        <v>24</v>
      </c>
      <c r="C9" s="12"/>
      <c r="D9" s="12"/>
      <c r="E9" s="12"/>
    </row>
    <row r="10" spans="1:5" ht="43.5">
      <c r="A10" s="4" t="s">
        <v>11</v>
      </c>
      <c r="B10" s="4" t="s">
        <v>25</v>
      </c>
      <c r="C10" s="12"/>
      <c r="D10" s="12"/>
      <c r="E10" s="12"/>
    </row>
    <row r="11" spans="1:5" ht="21.75">
      <c r="A11" s="4" t="s">
        <v>12</v>
      </c>
      <c r="B11" s="4" t="s">
        <v>26</v>
      </c>
      <c r="C11" s="12"/>
      <c r="D11" s="12"/>
      <c r="E11" s="12"/>
    </row>
    <row r="12" spans="1:5" ht="43.5">
      <c r="A12" s="4" t="s">
        <v>13</v>
      </c>
      <c r="B12" s="4" t="s">
        <v>27</v>
      </c>
      <c r="C12" s="12"/>
      <c r="D12" s="12"/>
      <c r="E12" s="12"/>
    </row>
    <row r="13" spans="1:5" ht="43.5">
      <c r="A13" s="4" t="s">
        <v>14</v>
      </c>
      <c r="B13" s="4" t="s">
        <v>28</v>
      </c>
      <c r="C13" s="12"/>
      <c r="D13" s="12"/>
      <c r="E13" s="12"/>
    </row>
    <row r="14" spans="1:5" ht="26.25" customHeight="1">
      <c r="A14" s="4" t="s">
        <v>15</v>
      </c>
      <c r="B14" s="4" t="s">
        <v>29</v>
      </c>
      <c r="C14" s="12"/>
      <c r="D14" s="12"/>
      <c r="E14" s="12"/>
    </row>
    <row r="15" spans="1:5" ht="43.5">
      <c r="A15" s="4" t="s">
        <v>16</v>
      </c>
      <c r="B15" s="4" t="s">
        <v>30</v>
      </c>
      <c r="C15" s="12"/>
      <c r="D15" s="12"/>
      <c r="E15" s="12"/>
    </row>
    <row r="16" spans="1:5" ht="43.5">
      <c r="A16" s="4" t="s">
        <v>17</v>
      </c>
      <c r="B16" s="4" t="s">
        <v>31</v>
      </c>
      <c r="C16" s="12"/>
      <c r="D16" s="12"/>
      <c r="E16" s="12"/>
    </row>
    <row r="17" spans="1:5" ht="43.5">
      <c r="A17" s="4" t="s">
        <v>18</v>
      </c>
      <c r="B17" s="4" t="s">
        <v>32</v>
      </c>
      <c r="C17" s="12"/>
      <c r="D17" s="12"/>
      <c r="E17" s="12"/>
    </row>
    <row r="18" spans="1:5" ht="21.75">
      <c r="A18" s="4" t="s">
        <v>19</v>
      </c>
      <c r="B18" s="4" t="s">
        <v>33</v>
      </c>
      <c r="C18" s="12"/>
      <c r="D18" s="12"/>
      <c r="E18" s="12"/>
    </row>
    <row r="19" spans="1:5" ht="87">
      <c r="A19" s="4" t="s">
        <v>20</v>
      </c>
      <c r="B19" s="4" t="s">
        <v>34</v>
      </c>
      <c r="C19" s="12"/>
      <c r="D19" s="12"/>
      <c r="E19" s="12"/>
    </row>
    <row r="20" spans="1:5" ht="43.5">
      <c r="A20" s="7" t="s">
        <v>21</v>
      </c>
      <c r="B20" s="7" t="s">
        <v>35</v>
      </c>
      <c r="C20" s="9"/>
      <c r="D20" s="9"/>
      <c r="E20" s="9"/>
    </row>
    <row r="21" spans="1:5" ht="42" customHeight="1">
      <c r="A21" s="33" t="s">
        <v>36</v>
      </c>
      <c r="B21" s="34"/>
      <c r="C21" s="34"/>
      <c r="D21" s="34"/>
      <c r="E21" s="10" t="e">
        <f>AVERAGE(E8:E20)</f>
        <v>#DIV/0!</v>
      </c>
    </row>
    <row r="22" spans="1:5" ht="21.75">
      <c r="A22" s="4" t="s">
        <v>37</v>
      </c>
      <c r="B22" s="1" t="s">
        <v>39</v>
      </c>
      <c r="C22" s="6"/>
      <c r="D22" s="6"/>
      <c r="E22" s="6"/>
    </row>
    <row r="23" spans="1:5" ht="43.5">
      <c r="A23" s="7" t="s">
        <v>38</v>
      </c>
      <c r="B23" s="2" t="s">
        <v>40</v>
      </c>
      <c r="C23" s="9"/>
      <c r="D23" s="9"/>
      <c r="E23" s="9"/>
    </row>
    <row r="24" spans="1:5" ht="21.75">
      <c r="A24" s="33" t="s">
        <v>41</v>
      </c>
      <c r="B24" s="34"/>
      <c r="C24" s="34"/>
      <c r="D24" s="34"/>
      <c r="E24" s="10" t="e">
        <f>AVERAGE(E22:E23)</f>
        <v>#DIV/0!</v>
      </c>
    </row>
    <row r="25" spans="1:5" ht="43.5">
      <c r="A25" s="11" t="s">
        <v>42</v>
      </c>
      <c r="B25" s="11" t="s">
        <v>48</v>
      </c>
      <c r="C25" s="3"/>
      <c r="D25" s="3"/>
      <c r="E25" s="3"/>
    </row>
    <row r="26" spans="1:5" ht="21.75">
      <c r="A26" s="4" t="s">
        <v>43</v>
      </c>
      <c r="B26" s="4" t="s">
        <v>49</v>
      </c>
      <c r="C26" s="12"/>
      <c r="D26" s="12"/>
      <c r="E26" s="12"/>
    </row>
    <row r="27" spans="1:5" ht="43.5">
      <c r="A27" s="4" t="s">
        <v>44</v>
      </c>
      <c r="B27" s="4" t="s">
        <v>50</v>
      </c>
      <c r="C27" s="12"/>
      <c r="D27" s="12"/>
      <c r="E27" s="12"/>
    </row>
    <row r="28" spans="1:5" ht="65.25">
      <c r="A28" s="4" t="s">
        <v>45</v>
      </c>
      <c r="B28" s="4" t="s">
        <v>51</v>
      </c>
      <c r="C28" s="12"/>
      <c r="D28" s="12"/>
      <c r="E28" s="12"/>
    </row>
    <row r="29" spans="1:5" ht="65.25">
      <c r="A29" s="4" t="s">
        <v>46</v>
      </c>
      <c r="B29" s="4" t="s">
        <v>52</v>
      </c>
      <c r="C29" s="12"/>
      <c r="D29" s="12"/>
      <c r="E29" s="12"/>
    </row>
    <row r="30" spans="1:5" ht="21.75">
      <c r="A30" s="33" t="s">
        <v>47</v>
      </c>
      <c r="B30" s="34"/>
      <c r="C30" s="34"/>
      <c r="D30" s="34"/>
      <c r="E30" s="10" t="e">
        <f>AVERAGE(E25:E29)</f>
        <v>#DIV/0!</v>
      </c>
    </row>
    <row r="31" spans="1:5" ht="43.5">
      <c r="A31" s="11" t="s">
        <v>53</v>
      </c>
      <c r="B31" s="11" t="s">
        <v>59</v>
      </c>
      <c r="C31" s="3"/>
      <c r="D31" s="3"/>
      <c r="E31" s="3"/>
    </row>
    <row r="32" spans="1:5" ht="87">
      <c r="A32" s="4" t="s">
        <v>54</v>
      </c>
      <c r="B32" s="4" t="s">
        <v>60</v>
      </c>
      <c r="C32" s="12"/>
      <c r="D32" s="12"/>
      <c r="E32" s="12"/>
    </row>
    <row r="33" spans="1:5" ht="65.25">
      <c r="A33" s="4" t="s">
        <v>55</v>
      </c>
      <c r="B33" s="4" t="s">
        <v>61</v>
      </c>
      <c r="C33" s="12"/>
      <c r="D33" s="12"/>
      <c r="E33" s="12"/>
    </row>
    <row r="34" spans="1:5" ht="21.75">
      <c r="A34" s="4" t="s">
        <v>56</v>
      </c>
      <c r="B34" s="4" t="s">
        <v>62</v>
      </c>
      <c r="C34" s="12"/>
      <c r="D34" s="12"/>
      <c r="E34" s="12"/>
    </row>
    <row r="35" spans="1:5" ht="43.5">
      <c r="A35" s="4" t="s">
        <v>57</v>
      </c>
      <c r="B35" s="4" t="s">
        <v>63</v>
      </c>
      <c r="C35" s="12"/>
      <c r="D35" s="12"/>
      <c r="E35" s="32" t="s">
        <v>58</v>
      </c>
    </row>
    <row r="36" spans="1:5" ht="21.75">
      <c r="A36" s="33" t="s">
        <v>67</v>
      </c>
      <c r="B36" s="34"/>
      <c r="C36" s="34"/>
      <c r="D36" s="34"/>
      <c r="E36" s="10" t="e">
        <f>AVERAGE(E31:E34)</f>
        <v>#DIV/0!</v>
      </c>
    </row>
    <row r="37" spans="1:5" ht="21.75">
      <c r="A37" s="11" t="s">
        <v>64</v>
      </c>
      <c r="B37" s="11" t="s">
        <v>65</v>
      </c>
      <c r="C37" s="3"/>
      <c r="D37" s="3"/>
      <c r="E37" s="3"/>
    </row>
    <row r="38" spans="1:5" ht="59.25" customHeight="1">
      <c r="A38" s="33" t="s">
        <v>66</v>
      </c>
      <c r="B38" s="34"/>
      <c r="C38" s="34"/>
      <c r="D38" s="34"/>
      <c r="E38" s="10" t="e">
        <f>AVERAGE(E37)</f>
        <v>#DIV/0!</v>
      </c>
    </row>
    <row r="39" spans="1:5" ht="43.5">
      <c r="A39" s="13" t="s">
        <v>68</v>
      </c>
      <c r="B39" s="13" t="s">
        <v>77</v>
      </c>
      <c r="C39" s="14"/>
      <c r="D39" s="14"/>
      <c r="E39" s="14"/>
    </row>
    <row r="40" spans="1:5" ht="21.75">
      <c r="A40" s="4" t="s">
        <v>69</v>
      </c>
      <c r="B40" s="4" t="s">
        <v>78</v>
      </c>
      <c r="C40" s="12"/>
      <c r="D40" s="12"/>
      <c r="E40" s="12"/>
    </row>
    <row r="41" spans="1:5" ht="21.75">
      <c r="A41" s="4" t="s">
        <v>70</v>
      </c>
      <c r="B41" s="4" t="s">
        <v>79</v>
      </c>
      <c r="C41" s="12"/>
      <c r="D41" s="12"/>
      <c r="E41" s="12"/>
    </row>
    <row r="42" spans="1:5" ht="43.5">
      <c r="A42" s="4" t="s">
        <v>71</v>
      </c>
      <c r="B42" s="4" t="s">
        <v>80</v>
      </c>
      <c r="C42" s="12"/>
      <c r="D42" s="12"/>
      <c r="E42" s="12"/>
    </row>
    <row r="43" spans="1:5" ht="43.5">
      <c r="A43" s="4" t="s">
        <v>72</v>
      </c>
      <c r="B43" s="4" t="s">
        <v>81</v>
      </c>
      <c r="C43" s="12"/>
      <c r="D43" s="12"/>
      <c r="E43" s="12"/>
    </row>
    <row r="44" spans="1:5" ht="43.5">
      <c r="A44" s="4" t="s">
        <v>73</v>
      </c>
      <c r="B44" s="4" t="s">
        <v>82</v>
      </c>
      <c r="C44" s="12"/>
      <c r="D44" s="12"/>
      <c r="E44" s="12"/>
    </row>
    <row r="45" spans="1:5" ht="43.5">
      <c r="A45" s="4" t="s">
        <v>74</v>
      </c>
      <c r="B45" s="4" t="s">
        <v>83</v>
      </c>
      <c r="C45" s="12"/>
      <c r="D45" s="12"/>
      <c r="E45" s="12"/>
    </row>
    <row r="46" spans="1:5" ht="24" customHeight="1">
      <c r="A46" s="4" t="s">
        <v>75</v>
      </c>
      <c r="B46" s="4" t="s">
        <v>84</v>
      </c>
      <c r="C46" s="12"/>
      <c r="D46" s="12"/>
      <c r="E46" s="12"/>
    </row>
    <row r="47" spans="1:5" ht="43.5">
      <c r="A47" s="4" t="s">
        <v>76</v>
      </c>
      <c r="B47" s="4" t="s">
        <v>85</v>
      </c>
      <c r="C47" s="12"/>
      <c r="D47" s="12"/>
      <c r="E47" s="12"/>
    </row>
    <row r="48" spans="1:5" ht="21.75">
      <c r="A48" s="33" t="s">
        <v>86</v>
      </c>
      <c r="B48" s="34"/>
      <c r="C48" s="34"/>
      <c r="D48" s="34"/>
      <c r="E48" s="10" t="e">
        <f>AVERAGE(E39:E47)</f>
        <v>#DIV/0!</v>
      </c>
    </row>
    <row r="49" spans="1:5" ht="43.5">
      <c r="A49" s="11" t="s">
        <v>87</v>
      </c>
      <c r="B49" s="11" t="s">
        <v>92</v>
      </c>
      <c r="C49" s="3"/>
      <c r="D49" s="3"/>
      <c r="E49" s="3"/>
    </row>
    <row r="50" spans="1:5" ht="21.75">
      <c r="A50" s="4" t="s">
        <v>88</v>
      </c>
      <c r="B50" s="4" t="s">
        <v>93</v>
      </c>
      <c r="C50" s="12"/>
      <c r="D50" s="12"/>
      <c r="E50" s="12"/>
    </row>
    <row r="51" spans="1:5" ht="21.75">
      <c r="A51" s="33" t="s">
        <v>97</v>
      </c>
      <c r="B51" s="34"/>
      <c r="C51" s="34"/>
      <c r="D51" s="34"/>
      <c r="E51" s="10" t="e">
        <f>AVERAGE(E49:E50)</f>
        <v>#DIV/0!</v>
      </c>
    </row>
    <row r="52" spans="1:5" ht="43.5">
      <c r="A52" s="4" t="s">
        <v>89</v>
      </c>
      <c r="B52" s="4" t="s">
        <v>94</v>
      </c>
      <c r="C52" s="12"/>
      <c r="D52" s="12"/>
      <c r="E52" s="12"/>
    </row>
    <row r="53" spans="1:5" ht="43.5">
      <c r="A53" s="4" t="s">
        <v>90</v>
      </c>
      <c r="B53" s="4" t="s">
        <v>95</v>
      </c>
      <c r="C53" s="12"/>
      <c r="D53" s="12"/>
      <c r="E53" s="12"/>
    </row>
    <row r="54" spans="1:5" ht="21.75">
      <c r="A54" s="4" t="s">
        <v>91</v>
      </c>
      <c r="B54" s="4" t="s">
        <v>96</v>
      </c>
      <c r="C54" s="12"/>
      <c r="D54" s="12"/>
      <c r="E54" s="12"/>
    </row>
    <row r="55" spans="1:5" ht="21.75">
      <c r="A55" s="33" t="s">
        <v>98</v>
      </c>
      <c r="B55" s="34"/>
      <c r="C55" s="34"/>
      <c r="D55" s="34"/>
      <c r="E55" s="10" t="e">
        <f>AVERAGE(E52:E54)</f>
        <v>#DIV/0!</v>
      </c>
    </row>
    <row r="56" spans="1:5" ht="21.75">
      <c r="A56" s="33" t="s">
        <v>99</v>
      </c>
      <c r="B56" s="34"/>
      <c r="C56" s="34"/>
      <c r="D56" s="34"/>
      <c r="E56" s="10" t="e">
        <f>AVERAGE(E52:E54,E49:E50,E39:E47,E37,E31:E34,E25:E29,E22:E23,E8:E20,E5:E6)</f>
        <v>#DIV/0!</v>
      </c>
    </row>
    <row r="57" ht="21.75" customHeight="1">
      <c r="E57" s="41" t="e">
        <f>IF(E56&gt;=2.51,"ดีมาก",IF(E56&gt;=2.01,"ดี",IF(E56&gt;=1.51,"พอใช้",IF(E56&gt;=0,"ไม่ได้คุณภาพ"))))</f>
        <v>#DIV/0!</v>
      </c>
    </row>
  </sheetData>
  <mergeCells count="14">
    <mergeCell ref="A4:B4"/>
    <mergeCell ref="A2:E2"/>
    <mergeCell ref="A1:E1"/>
    <mergeCell ref="A3:E3"/>
    <mergeCell ref="A7:D7"/>
    <mergeCell ref="A21:D21"/>
    <mergeCell ref="A24:D24"/>
    <mergeCell ref="A30:D30"/>
    <mergeCell ref="A55:D55"/>
    <mergeCell ref="A56:D56"/>
    <mergeCell ref="A36:D36"/>
    <mergeCell ref="A38:D38"/>
    <mergeCell ref="A48:D48"/>
    <mergeCell ref="A51:D51"/>
  </mergeCells>
  <printOptions/>
  <pageMargins left="0.93" right="0.57" top="0.79" bottom="0.5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="115" zoomScaleNormal="115" workbookViewId="0" topLeftCell="A1">
      <selection activeCell="D8" sqref="D8"/>
    </sheetView>
  </sheetViews>
  <sheetFormatPr defaultColWidth="9.140625" defaultRowHeight="12.75"/>
  <cols>
    <col min="1" max="1" width="10.28125" style="0" customWidth="1"/>
    <col min="2" max="2" width="51.57421875" style="0" customWidth="1"/>
    <col min="3" max="3" width="8.8515625" style="0" customWidth="1"/>
    <col min="4" max="4" width="7.00390625" style="0" customWidth="1"/>
    <col min="5" max="7" width="6.00390625" style="0" customWidth="1"/>
  </cols>
  <sheetData>
    <row r="1" spans="1:5" s="2" customFormat="1" ht="21.75" customHeight="1">
      <c r="A1" s="35" t="s">
        <v>179</v>
      </c>
      <c r="B1" s="35"/>
      <c r="C1" s="35"/>
      <c r="D1" s="35"/>
      <c r="E1" s="35"/>
    </row>
    <row r="2" spans="2:5" s="2" customFormat="1" ht="21.75" customHeight="1">
      <c r="B2" s="35" t="s">
        <v>177</v>
      </c>
      <c r="C2" s="35"/>
      <c r="D2" s="35"/>
      <c r="E2" s="35"/>
    </row>
    <row r="3" spans="1:7" s="2" customFormat="1" ht="21.75" customHeight="1">
      <c r="A3" s="30"/>
      <c r="B3" s="36" t="s">
        <v>0</v>
      </c>
      <c r="C3" s="36"/>
      <c r="D3" s="36"/>
      <c r="E3" s="36"/>
      <c r="F3" s="30"/>
      <c r="G3" s="30"/>
    </row>
    <row r="4" spans="1:7" s="2" customFormat="1" ht="21.75" customHeight="1">
      <c r="A4" s="37" t="s">
        <v>1</v>
      </c>
      <c r="B4" s="38"/>
      <c r="C4" s="45" t="s">
        <v>2</v>
      </c>
      <c r="D4" s="46" t="s">
        <v>3</v>
      </c>
      <c r="E4" s="47" t="s">
        <v>4</v>
      </c>
      <c r="F4" s="48"/>
      <c r="G4" s="49"/>
    </row>
    <row r="5" spans="1:7" s="2" customFormat="1" ht="43.5" customHeight="1">
      <c r="A5" s="37"/>
      <c r="B5" s="38"/>
      <c r="C5" s="45"/>
      <c r="D5" s="50"/>
      <c r="E5" s="51" t="s">
        <v>175</v>
      </c>
      <c r="F5" s="52" t="s">
        <v>173</v>
      </c>
      <c r="G5" s="52" t="s">
        <v>174</v>
      </c>
    </row>
    <row r="6" spans="1:7" s="2" customFormat="1" ht="42">
      <c r="A6" s="11" t="s">
        <v>17</v>
      </c>
      <c r="B6" s="25" t="s">
        <v>31</v>
      </c>
      <c r="C6" s="3">
        <f>'ส1-สกอ'!C16</f>
        <v>0</v>
      </c>
      <c r="D6" s="3">
        <f>'ส1-สกอ'!D16</f>
        <v>0</v>
      </c>
      <c r="E6" s="3"/>
      <c r="F6" s="43">
        <v>2.5</v>
      </c>
      <c r="G6" s="20">
        <f aca="true" t="shared" si="0" ref="G6:G13">E6*F6</f>
        <v>0</v>
      </c>
    </row>
    <row r="7" spans="1:7" s="2" customFormat="1" ht="42">
      <c r="A7" s="4" t="s">
        <v>18</v>
      </c>
      <c r="B7" s="5" t="s">
        <v>32</v>
      </c>
      <c r="C7" s="12">
        <f>'ส1-สกอ'!C17</f>
        <v>0</v>
      </c>
      <c r="D7" s="12">
        <f>'ส1-สกอ'!D17</f>
        <v>0</v>
      </c>
      <c r="E7" s="12"/>
      <c r="F7" s="42">
        <v>2.5</v>
      </c>
      <c r="G7" s="17">
        <f t="shared" si="0"/>
        <v>0</v>
      </c>
    </row>
    <row r="8" spans="1:7" s="2" customFormat="1" ht="21.75">
      <c r="A8" s="4" t="s">
        <v>19</v>
      </c>
      <c r="B8" s="5" t="s">
        <v>33</v>
      </c>
      <c r="C8" s="12">
        <f>'ส1-สกอ'!C18</f>
        <v>0</v>
      </c>
      <c r="D8" s="12">
        <f>'ส1-สกอ'!D18</f>
        <v>0</v>
      </c>
      <c r="E8" s="12"/>
      <c r="F8" s="42">
        <v>2.5</v>
      </c>
      <c r="G8" s="17">
        <f t="shared" si="0"/>
        <v>0</v>
      </c>
    </row>
    <row r="9" spans="1:7" s="2" customFormat="1" ht="24" customHeight="1">
      <c r="A9" s="4" t="s">
        <v>101</v>
      </c>
      <c r="B9" s="23" t="s">
        <v>144</v>
      </c>
      <c r="C9" s="6"/>
      <c r="D9" s="6"/>
      <c r="E9" s="6"/>
      <c r="F9" s="42">
        <v>2.5</v>
      </c>
      <c r="G9" s="17">
        <f t="shared" si="0"/>
        <v>0</v>
      </c>
    </row>
    <row r="10" spans="1:7" s="2" customFormat="1" ht="84">
      <c r="A10" s="4" t="s">
        <v>102</v>
      </c>
      <c r="B10" s="23" t="s">
        <v>145</v>
      </c>
      <c r="C10" s="6"/>
      <c r="D10" s="6"/>
      <c r="E10" s="6"/>
      <c r="F10" s="42">
        <v>2.5</v>
      </c>
      <c r="G10" s="17">
        <f t="shared" si="0"/>
        <v>0</v>
      </c>
    </row>
    <row r="11" spans="1:7" s="2" customFormat="1" ht="42">
      <c r="A11" s="4" t="s">
        <v>103</v>
      </c>
      <c r="B11" s="5" t="s">
        <v>146</v>
      </c>
      <c r="C11" s="6"/>
      <c r="D11" s="6"/>
      <c r="E11" s="6"/>
      <c r="F11" s="42">
        <v>2.5</v>
      </c>
      <c r="G11" s="17">
        <f t="shared" si="0"/>
        <v>0</v>
      </c>
    </row>
    <row r="12" spans="1:7" s="2" customFormat="1" ht="42">
      <c r="A12" s="4" t="s">
        <v>104</v>
      </c>
      <c r="B12" s="5" t="s">
        <v>147</v>
      </c>
      <c r="C12" s="6"/>
      <c r="D12" s="6"/>
      <c r="E12" s="6"/>
      <c r="F12" s="42">
        <v>7.5</v>
      </c>
      <c r="G12" s="17">
        <f t="shared" si="0"/>
        <v>0</v>
      </c>
    </row>
    <row r="13" spans="1:7" s="2" customFormat="1" ht="42">
      <c r="A13" s="7" t="s">
        <v>100</v>
      </c>
      <c r="B13" s="24" t="s">
        <v>148</v>
      </c>
      <c r="C13" s="9"/>
      <c r="D13" s="9"/>
      <c r="E13" s="9"/>
      <c r="F13" s="42">
        <v>7.5</v>
      </c>
      <c r="G13" s="17">
        <f t="shared" si="0"/>
        <v>0</v>
      </c>
    </row>
    <row r="14" spans="1:7" s="2" customFormat="1" ht="24.75" customHeight="1">
      <c r="A14" s="33" t="s">
        <v>176</v>
      </c>
      <c r="B14" s="34"/>
      <c r="C14" s="34"/>
      <c r="D14" s="34"/>
      <c r="E14" s="15"/>
      <c r="F14" s="19">
        <f>SUM(F6:F13)</f>
        <v>30</v>
      </c>
      <c r="G14" s="18">
        <f>(G13+G12+G11+G10+G9+G8+G7+G6)/30</f>
        <v>0</v>
      </c>
    </row>
    <row r="15" spans="1:7" s="2" customFormat="1" ht="63">
      <c r="A15" s="11" t="s">
        <v>105</v>
      </c>
      <c r="B15" s="5" t="s">
        <v>52</v>
      </c>
      <c r="C15" s="3">
        <f>'ส1-สกอ'!C29</f>
        <v>0</v>
      </c>
      <c r="D15" s="3">
        <f>'ส1-สกอ'!D29</f>
        <v>0</v>
      </c>
      <c r="E15" s="3"/>
      <c r="F15" s="16">
        <v>7.5</v>
      </c>
      <c r="G15" s="20">
        <f>E15*F15</f>
        <v>0</v>
      </c>
    </row>
    <row r="16" spans="1:7" s="2" customFormat="1" ht="63">
      <c r="A16" s="4" t="s">
        <v>106</v>
      </c>
      <c r="B16" s="5" t="s">
        <v>153</v>
      </c>
      <c r="C16" s="6"/>
      <c r="D16" s="6"/>
      <c r="E16" s="6"/>
      <c r="F16" s="16">
        <v>3</v>
      </c>
      <c r="G16" s="17">
        <f aca="true" t="shared" si="1" ref="G16:G54">E16*F16</f>
        <v>0</v>
      </c>
    </row>
    <row r="17" spans="1:7" s="2" customFormat="1" ht="62.25" customHeight="1">
      <c r="A17" s="4" t="s">
        <v>107</v>
      </c>
      <c r="B17" s="5" t="s">
        <v>154</v>
      </c>
      <c r="C17" s="6"/>
      <c r="D17" s="6"/>
      <c r="E17" s="6"/>
      <c r="F17" s="16">
        <v>7.5</v>
      </c>
      <c r="G17" s="17">
        <f t="shared" si="1"/>
        <v>0</v>
      </c>
    </row>
    <row r="18" spans="1:7" s="2" customFormat="1" ht="42">
      <c r="A18" s="4" t="s">
        <v>108</v>
      </c>
      <c r="B18" s="5" t="s">
        <v>155</v>
      </c>
      <c r="C18" s="6"/>
      <c r="D18" s="6"/>
      <c r="E18" s="6"/>
      <c r="F18" s="16">
        <v>3</v>
      </c>
      <c r="G18" s="17">
        <f t="shared" si="1"/>
        <v>0</v>
      </c>
    </row>
    <row r="19" spans="1:7" s="2" customFormat="1" ht="42">
      <c r="A19" s="7" t="s">
        <v>109</v>
      </c>
      <c r="B19" s="24" t="s">
        <v>156</v>
      </c>
      <c r="C19" s="26"/>
      <c r="D19" s="26"/>
      <c r="E19" s="26"/>
      <c r="F19" s="27">
        <v>3</v>
      </c>
      <c r="G19" s="21">
        <f t="shared" si="1"/>
        <v>0</v>
      </c>
    </row>
    <row r="20" spans="1:7" s="2" customFormat="1" ht="42">
      <c r="A20" s="11" t="s">
        <v>110</v>
      </c>
      <c r="B20" s="25" t="s">
        <v>157</v>
      </c>
      <c r="C20" s="28"/>
      <c r="D20" s="28"/>
      <c r="E20" s="28"/>
      <c r="F20" s="29">
        <v>3</v>
      </c>
      <c r="G20" s="20">
        <f t="shared" si="1"/>
        <v>0</v>
      </c>
    </row>
    <row r="21" spans="1:7" s="2" customFormat="1" ht="42">
      <c r="A21" s="4" t="s">
        <v>111</v>
      </c>
      <c r="B21" s="5" t="s">
        <v>158</v>
      </c>
      <c r="C21" s="6"/>
      <c r="D21" s="6"/>
      <c r="E21" s="6"/>
      <c r="F21" s="16">
        <v>3</v>
      </c>
      <c r="G21" s="17">
        <f t="shared" si="1"/>
        <v>0</v>
      </c>
    </row>
    <row r="22" spans="1:7" s="2" customFormat="1" ht="20.25" customHeight="1">
      <c r="A22" s="33" t="s">
        <v>112</v>
      </c>
      <c r="B22" s="34"/>
      <c r="C22" s="34"/>
      <c r="D22" s="34"/>
      <c r="E22" s="15" t="e">
        <f>AVERAGE(E15:E21)</f>
        <v>#DIV/0!</v>
      </c>
      <c r="F22" s="19">
        <f>SUM(F15:F21)</f>
        <v>30</v>
      </c>
      <c r="G22" s="14">
        <f>(G21+G20+G19+G18+G17+G16+G15)/30</f>
        <v>0</v>
      </c>
    </row>
    <row r="23" spans="1:7" s="2" customFormat="1" ht="84">
      <c r="A23" s="11" t="s">
        <v>54</v>
      </c>
      <c r="B23" s="5" t="s">
        <v>60</v>
      </c>
      <c r="C23" s="3">
        <f>'ส1-สกอ'!C32</f>
        <v>0</v>
      </c>
      <c r="D23" s="3">
        <f>'ส1-สกอ'!D32</f>
        <v>0</v>
      </c>
      <c r="E23" s="3"/>
      <c r="F23" s="16">
        <v>7.5</v>
      </c>
      <c r="G23" s="20">
        <f t="shared" si="1"/>
        <v>0</v>
      </c>
    </row>
    <row r="24" spans="1:7" s="2" customFormat="1" ht="63">
      <c r="A24" s="4" t="s">
        <v>114</v>
      </c>
      <c r="B24" s="5" t="s">
        <v>61</v>
      </c>
      <c r="C24" s="12">
        <f>'ส1-สกอ'!C33</f>
        <v>0</v>
      </c>
      <c r="D24" s="12">
        <f>'ส1-สกอ'!D33</f>
        <v>0</v>
      </c>
      <c r="E24" s="12"/>
      <c r="F24" s="16">
        <v>7.5</v>
      </c>
      <c r="G24" s="17">
        <f t="shared" si="1"/>
        <v>0</v>
      </c>
    </row>
    <row r="25" spans="1:7" s="2" customFormat="1" ht="63">
      <c r="A25" s="4" t="s">
        <v>115</v>
      </c>
      <c r="B25" s="5" t="s">
        <v>160</v>
      </c>
      <c r="C25" s="6"/>
      <c r="D25" s="6"/>
      <c r="E25" s="6"/>
      <c r="F25" s="16">
        <v>7.5</v>
      </c>
      <c r="G25" s="17">
        <f t="shared" si="1"/>
        <v>0</v>
      </c>
    </row>
    <row r="26" spans="1:7" s="2" customFormat="1" ht="42">
      <c r="A26" s="4" t="s">
        <v>116</v>
      </c>
      <c r="B26" s="5" t="s">
        <v>161</v>
      </c>
      <c r="C26" s="6"/>
      <c r="D26" s="6"/>
      <c r="E26" s="6"/>
      <c r="F26" s="16">
        <v>7.5</v>
      </c>
      <c r="G26" s="21">
        <f t="shared" si="1"/>
        <v>0</v>
      </c>
    </row>
    <row r="27" spans="1:7" s="2" customFormat="1" ht="20.25" customHeight="1">
      <c r="A27" s="33" t="s">
        <v>113</v>
      </c>
      <c r="B27" s="34"/>
      <c r="C27" s="34"/>
      <c r="D27" s="34"/>
      <c r="E27" s="15" t="e">
        <f>AVERAGE(E23:E26)</f>
        <v>#DIV/0!</v>
      </c>
      <c r="F27" s="19">
        <f>SUM(F23:F26)</f>
        <v>30</v>
      </c>
      <c r="G27" s="18">
        <f>(G26+G25+G24+G23)/30</f>
        <v>0</v>
      </c>
    </row>
    <row r="28" spans="1:7" s="2" customFormat="1" ht="42">
      <c r="A28" s="11" t="s">
        <v>117</v>
      </c>
      <c r="B28" s="25" t="s">
        <v>162</v>
      </c>
      <c r="C28" s="3"/>
      <c r="D28" s="3"/>
      <c r="E28" s="3"/>
      <c r="F28" s="16">
        <v>5</v>
      </c>
      <c r="G28" s="17">
        <f t="shared" si="1"/>
        <v>0</v>
      </c>
    </row>
    <row r="29" spans="1:7" s="2" customFormat="1" ht="42">
      <c r="A29" s="4" t="s">
        <v>118</v>
      </c>
      <c r="B29" s="5" t="s">
        <v>163</v>
      </c>
      <c r="C29" s="6"/>
      <c r="D29" s="6"/>
      <c r="E29" s="6"/>
      <c r="F29" s="16">
        <v>5</v>
      </c>
      <c r="G29" s="17">
        <f t="shared" si="1"/>
        <v>0</v>
      </c>
    </row>
    <row r="30" spans="1:7" s="2" customFormat="1" ht="20.25" customHeight="1">
      <c r="A30" s="33" t="s">
        <v>119</v>
      </c>
      <c r="B30" s="34"/>
      <c r="C30" s="34"/>
      <c r="D30" s="34"/>
      <c r="E30" s="15" t="e">
        <f>AVERAGE(E28:E29)</f>
        <v>#DIV/0!</v>
      </c>
      <c r="F30" s="19">
        <f>SUM(F28:F29)</f>
        <v>10</v>
      </c>
      <c r="G30" s="18">
        <f>(G28+G29)/10</f>
        <v>0</v>
      </c>
    </row>
    <row r="31" spans="1:7" s="2" customFormat="1" ht="21.75">
      <c r="A31" s="11" t="s">
        <v>120</v>
      </c>
      <c r="B31" s="25" t="s">
        <v>164</v>
      </c>
      <c r="C31" s="3"/>
      <c r="D31" s="3"/>
      <c r="E31" s="3"/>
      <c r="F31" s="2">
        <v>1.82</v>
      </c>
      <c r="G31" s="17">
        <f t="shared" si="1"/>
        <v>0</v>
      </c>
    </row>
    <row r="32" spans="1:7" s="2" customFormat="1" ht="42">
      <c r="A32" s="4" t="s">
        <v>121</v>
      </c>
      <c r="B32" s="5" t="s">
        <v>159</v>
      </c>
      <c r="C32" s="6"/>
      <c r="D32" s="6"/>
      <c r="E32" s="6"/>
      <c r="F32" s="2">
        <v>1.82</v>
      </c>
      <c r="G32" s="17">
        <f t="shared" si="1"/>
        <v>0</v>
      </c>
    </row>
    <row r="33" spans="1:7" s="2" customFormat="1" ht="21.75">
      <c r="A33" s="4" t="s">
        <v>122</v>
      </c>
      <c r="B33" s="5" t="s">
        <v>79</v>
      </c>
      <c r="C33" s="6">
        <f>'ส1-สกอ'!C41</f>
        <v>0</v>
      </c>
      <c r="D33" s="6">
        <f>'ส1-สกอ'!D41</f>
        <v>0</v>
      </c>
      <c r="E33" s="6"/>
      <c r="F33" s="2">
        <v>1.82</v>
      </c>
      <c r="G33" s="17">
        <f t="shared" si="1"/>
        <v>0</v>
      </c>
    </row>
    <row r="34" spans="1:7" s="2" customFormat="1" ht="39" customHeight="1">
      <c r="A34" s="4" t="s">
        <v>123</v>
      </c>
      <c r="B34" s="5" t="str">
        <f>'ส1-สกอ'!B43</f>
        <v>ศักยภาพของระบบฐานข้อมูลเพื่อการบริหาร การเรียนการสอน และการวิจัย</v>
      </c>
      <c r="C34" s="6">
        <f>'ส1-สกอ'!C43</f>
        <v>0</v>
      </c>
      <c r="D34" s="6">
        <f>'ส1-สกอ'!D43</f>
        <v>0</v>
      </c>
      <c r="E34" s="6"/>
      <c r="F34" s="31">
        <v>1.82</v>
      </c>
      <c r="G34" s="17">
        <f t="shared" si="1"/>
        <v>0</v>
      </c>
    </row>
    <row r="35" spans="1:7" s="2" customFormat="1" ht="105">
      <c r="A35" s="7" t="s">
        <v>124</v>
      </c>
      <c r="B35" s="24" t="s">
        <v>165</v>
      </c>
      <c r="C35" s="26"/>
      <c r="D35" s="26"/>
      <c r="E35" s="26"/>
      <c r="F35" s="30">
        <v>1.82</v>
      </c>
      <c r="G35" s="21">
        <f t="shared" si="1"/>
        <v>0</v>
      </c>
    </row>
    <row r="36" spans="1:7" s="2" customFormat="1" ht="42">
      <c r="A36" s="11" t="s">
        <v>125</v>
      </c>
      <c r="B36" s="25" t="s">
        <v>166</v>
      </c>
      <c r="C36" s="28"/>
      <c r="D36" s="28"/>
      <c r="E36" s="28"/>
      <c r="F36" s="44">
        <v>1.82</v>
      </c>
      <c r="G36" s="20">
        <f t="shared" si="1"/>
        <v>0</v>
      </c>
    </row>
    <row r="37" spans="1:7" s="2" customFormat="1" ht="42">
      <c r="A37" s="4" t="s">
        <v>126</v>
      </c>
      <c r="B37" s="5" t="s">
        <v>167</v>
      </c>
      <c r="C37" s="6"/>
      <c r="D37" s="6"/>
      <c r="E37" s="6"/>
      <c r="F37" s="2">
        <v>1.82</v>
      </c>
      <c r="G37" s="17">
        <f t="shared" si="1"/>
        <v>0</v>
      </c>
    </row>
    <row r="38" spans="1:7" s="2" customFormat="1" ht="21.75">
      <c r="A38" s="4" t="s">
        <v>88</v>
      </c>
      <c r="B38" s="5" t="s">
        <v>93</v>
      </c>
      <c r="C38" s="6">
        <f>'ส1-สกอ'!C50</f>
        <v>0</v>
      </c>
      <c r="D38" s="6">
        <f>'ส1-สกอ'!D50</f>
        <v>0</v>
      </c>
      <c r="E38" s="6"/>
      <c r="F38" s="2">
        <v>1.82</v>
      </c>
      <c r="G38" s="17">
        <f t="shared" si="1"/>
        <v>0</v>
      </c>
    </row>
    <row r="39" spans="1:7" s="2" customFormat="1" ht="21.75">
      <c r="A39" s="4" t="s">
        <v>127</v>
      </c>
      <c r="B39" s="5" t="s">
        <v>168</v>
      </c>
      <c r="C39" s="6"/>
      <c r="D39" s="6"/>
      <c r="E39" s="6"/>
      <c r="F39" s="2">
        <v>1.82</v>
      </c>
      <c r="G39" s="17">
        <f t="shared" si="1"/>
        <v>0</v>
      </c>
    </row>
    <row r="40" spans="1:7" s="2" customFormat="1" ht="21.75">
      <c r="A40" s="4" t="s">
        <v>128</v>
      </c>
      <c r="B40" s="5" t="s">
        <v>169</v>
      </c>
      <c r="C40" s="6"/>
      <c r="D40" s="6"/>
      <c r="E40" s="6"/>
      <c r="F40" s="2">
        <v>1.81</v>
      </c>
      <c r="G40" s="17">
        <f t="shared" si="1"/>
        <v>0</v>
      </c>
    </row>
    <row r="41" spans="1:7" s="2" customFormat="1" ht="21.75">
      <c r="A41" s="4" t="s">
        <v>129</v>
      </c>
      <c r="B41" s="5" t="s">
        <v>170</v>
      </c>
      <c r="C41" s="6"/>
      <c r="D41" s="6"/>
      <c r="E41" s="6"/>
      <c r="F41" s="2">
        <v>1.81</v>
      </c>
      <c r="G41" s="17">
        <f t="shared" si="1"/>
        <v>0</v>
      </c>
    </row>
    <row r="42" spans="1:7" s="2" customFormat="1" ht="20.25" customHeight="1">
      <c r="A42" s="33" t="s">
        <v>130</v>
      </c>
      <c r="B42" s="34"/>
      <c r="C42" s="34"/>
      <c r="D42" s="34"/>
      <c r="E42" s="15" t="e">
        <f>AVERAGE(E31:E41)</f>
        <v>#DIV/0!</v>
      </c>
      <c r="F42" s="14">
        <f>SUM(F31:F41)</f>
        <v>19.999999999999996</v>
      </c>
      <c r="G42" s="18">
        <f>(G41+G40+G39+G38+G37+G36+G35+G34+G33+G32+G31)/20</f>
        <v>0</v>
      </c>
    </row>
    <row r="43" spans="1:7" s="2" customFormat="1" ht="21.75">
      <c r="A43" s="11" t="s">
        <v>131</v>
      </c>
      <c r="B43" s="5" t="s">
        <v>26</v>
      </c>
      <c r="C43" s="3">
        <f>'ส1-สกอ'!C11</f>
        <v>0</v>
      </c>
      <c r="D43" s="3">
        <f>'ส1-สกอ'!D11</f>
        <v>0</v>
      </c>
      <c r="E43" s="3"/>
      <c r="F43" s="16">
        <v>2.22</v>
      </c>
      <c r="G43" s="17">
        <f t="shared" si="1"/>
        <v>0</v>
      </c>
    </row>
    <row r="44" spans="1:7" s="2" customFormat="1" ht="42">
      <c r="A44" s="4" t="s">
        <v>132</v>
      </c>
      <c r="B44" s="5" t="s">
        <v>27</v>
      </c>
      <c r="C44" s="12">
        <f>'ส1-สกอ'!C12</f>
        <v>0</v>
      </c>
      <c r="D44" s="12">
        <f>'ส1-สกอ'!D12</f>
        <v>0</v>
      </c>
      <c r="E44" s="12"/>
      <c r="F44" s="16">
        <v>2.22</v>
      </c>
      <c r="G44" s="17">
        <f t="shared" si="1"/>
        <v>0</v>
      </c>
    </row>
    <row r="45" spans="1:7" s="2" customFormat="1" ht="21.75">
      <c r="A45" s="4" t="s">
        <v>133</v>
      </c>
      <c r="B45" s="5" t="s">
        <v>28</v>
      </c>
      <c r="C45" s="12">
        <f>'ส1-สกอ'!C13</f>
        <v>0</v>
      </c>
      <c r="D45" s="12">
        <f>'ส1-สกอ'!D13</f>
        <v>0</v>
      </c>
      <c r="E45" s="12"/>
      <c r="F45" s="16">
        <v>2.22</v>
      </c>
      <c r="G45" s="17">
        <f t="shared" si="1"/>
        <v>0</v>
      </c>
    </row>
    <row r="46" spans="1:7" s="2" customFormat="1" ht="21.75">
      <c r="A46" s="4" t="s">
        <v>134</v>
      </c>
      <c r="B46" s="5" t="s">
        <v>29</v>
      </c>
      <c r="C46" s="12">
        <f>'ส1-สกอ'!C14</f>
        <v>0</v>
      </c>
      <c r="D46" s="12">
        <f>'ส1-สกอ'!D14</f>
        <v>0</v>
      </c>
      <c r="E46" s="12"/>
      <c r="F46" s="16">
        <v>2.23</v>
      </c>
      <c r="G46" s="17">
        <f t="shared" si="1"/>
        <v>0</v>
      </c>
    </row>
    <row r="47" spans="1:7" s="2" customFormat="1" ht="21.75">
      <c r="A47" s="4" t="s">
        <v>135</v>
      </c>
      <c r="B47" s="5" t="s">
        <v>149</v>
      </c>
      <c r="C47" s="6"/>
      <c r="D47" s="6"/>
      <c r="E47" s="6"/>
      <c r="F47" s="16">
        <v>2.22</v>
      </c>
      <c r="G47" s="17">
        <f t="shared" si="1"/>
        <v>0</v>
      </c>
    </row>
    <row r="48" spans="1:7" s="2" customFormat="1" ht="42">
      <c r="A48" s="4" t="s">
        <v>136</v>
      </c>
      <c r="B48" s="5" t="s">
        <v>150</v>
      </c>
      <c r="C48" s="6"/>
      <c r="D48" s="6"/>
      <c r="E48" s="6"/>
      <c r="F48" s="16">
        <v>2.22</v>
      </c>
      <c r="G48" s="17">
        <f t="shared" si="1"/>
        <v>0</v>
      </c>
    </row>
    <row r="49" spans="1:7" s="2" customFormat="1" ht="42">
      <c r="A49" s="4" t="s">
        <v>137</v>
      </c>
      <c r="B49" s="5" t="s">
        <v>151</v>
      </c>
      <c r="C49" s="6"/>
      <c r="D49" s="6"/>
      <c r="E49" s="6"/>
      <c r="F49" s="16">
        <v>2.23</v>
      </c>
      <c r="G49" s="17">
        <f t="shared" si="1"/>
        <v>0</v>
      </c>
    </row>
    <row r="50" spans="1:7" s="2" customFormat="1" ht="42">
      <c r="A50" s="4" t="s">
        <v>138</v>
      </c>
      <c r="B50" s="5" t="s">
        <v>152</v>
      </c>
      <c r="C50" s="6"/>
      <c r="D50" s="6"/>
      <c r="E50" s="6"/>
      <c r="F50" s="16">
        <v>2.22</v>
      </c>
      <c r="G50" s="17">
        <f t="shared" si="1"/>
        <v>0</v>
      </c>
    </row>
    <row r="51" spans="1:7" s="2" customFormat="1" ht="42">
      <c r="A51" s="4" t="s">
        <v>139</v>
      </c>
      <c r="B51" s="5" t="s">
        <v>171</v>
      </c>
      <c r="C51" s="6"/>
      <c r="D51" s="6"/>
      <c r="E51" s="6"/>
      <c r="F51" s="16">
        <v>2.22</v>
      </c>
      <c r="G51" s="17">
        <f t="shared" si="1"/>
        <v>0</v>
      </c>
    </row>
    <row r="52" spans="1:7" s="2" customFormat="1" ht="20.25" customHeight="1">
      <c r="A52" s="33" t="s">
        <v>140</v>
      </c>
      <c r="B52" s="34"/>
      <c r="C52" s="34"/>
      <c r="D52" s="34"/>
      <c r="E52" s="15" t="e">
        <f>AVERAGE(E43:E51)</f>
        <v>#DIV/0!</v>
      </c>
      <c r="F52" s="19">
        <f>SUM(F43:F51)</f>
        <v>20</v>
      </c>
      <c r="G52" s="22">
        <f>(G51+G50+G49+G48+G47+G46+G45+G44+G43)/20</f>
        <v>0</v>
      </c>
    </row>
    <row r="53" spans="1:7" s="2" customFormat="1" ht="21.75">
      <c r="A53" s="11" t="s">
        <v>91</v>
      </c>
      <c r="B53" s="25" t="str">
        <f>'ส1-สกอ'!B54</f>
        <v>ระดับความสำเร็จของการประกันคุณภาพการศึกษาภายใน</v>
      </c>
      <c r="C53" s="3">
        <f>'ส1-สกอ'!C54</f>
        <v>0</v>
      </c>
      <c r="D53" s="3">
        <f>'ส1-สกอ'!D54</f>
        <v>0</v>
      </c>
      <c r="E53" s="3"/>
      <c r="F53" s="16">
        <v>10</v>
      </c>
      <c r="G53" s="17">
        <f t="shared" si="1"/>
        <v>0</v>
      </c>
    </row>
    <row r="54" spans="1:7" s="2" customFormat="1" ht="42">
      <c r="A54" s="4" t="s">
        <v>141</v>
      </c>
      <c r="B54" s="5" t="s">
        <v>172</v>
      </c>
      <c r="C54" s="6"/>
      <c r="D54" s="6"/>
      <c r="E54" s="6"/>
      <c r="F54" s="16">
        <v>10</v>
      </c>
      <c r="G54" s="17">
        <f t="shared" si="1"/>
        <v>0</v>
      </c>
    </row>
    <row r="55" spans="1:7" s="2" customFormat="1" ht="20.25" customHeight="1">
      <c r="A55" s="33" t="s">
        <v>142</v>
      </c>
      <c r="B55" s="34"/>
      <c r="C55" s="34"/>
      <c r="D55" s="34"/>
      <c r="E55" s="15" t="e">
        <f>AVERAGE(E53:E54)</f>
        <v>#DIV/0!</v>
      </c>
      <c r="F55" s="19">
        <f>(F53+F54)</f>
        <v>20</v>
      </c>
      <c r="G55" s="18">
        <f>(G53+G54)/20</f>
        <v>0</v>
      </c>
    </row>
    <row r="56" spans="1:7" s="2" customFormat="1" ht="20.25" customHeight="1">
      <c r="A56" s="33" t="s">
        <v>143</v>
      </c>
      <c r="B56" s="34"/>
      <c r="C56" s="34"/>
      <c r="D56" s="34"/>
      <c r="E56" s="10" t="e">
        <f>AVERAGE(E53:E54,E43:E51,E31:E41,E28:E29,E23:E26,E15:E21,E6:E13)</f>
        <v>#DIV/0!</v>
      </c>
      <c r="F56" s="19">
        <f>(F55+F52+F42+F30+F27+F22+F14)</f>
        <v>160</v>
      </c>
      <c r="G56" s="18">
        <f>(G6+G7+G8+G9+G10+G11+G12+G13+G15+G16+G17+G18+G19+G20+G21+G23+G24+G25+G26+G28+G29+G31+G32+G33+G34+G35+G36+G37+G38+G39+G40+G41+G43+G44+G45+G46+G47+G48+G49+G50+G51+G53+G54)/160</f>
        <v>0</v>
      </c>
    </row>
    <row r="57" ht="43.5">
      <c r="E57" s="41" t="e">
        <f>IF(E56&gt;=2.51,"ดีมาก",IF(E56&gt;=2.01,"ดี",IF(E56&gt;=1.51,"พอใช้",IF(E56&gt;=0,"ไม่ได้คุณภาพ"))))</f>
        <v>#DIV/0!</v>
      </c>
    </row>
  </sheetData>
  <mergeCells count="15">
    <mergeCell ref="A55:D55"/>
    <mergeCell ref="A56:D56"/>
    <mergeCell ref="A27:D27"/>
    <mergeCell ref="A30:D30"/>
    <mergeCell ref="A42:D42"/>
    <mergeCell ref="A52:D52"/>
    <mergeCell ref="A14:D14"/>
    <mergeCell ref="A1:E1"/>
    <mergeCell ref="A22:D22"/>
    <mergeCell ref="B2:E2"/>
    <mergeCell ref="B3:E3"/>
    <mergeCell ref="A4:B5"/>
    <mergeCell ref="C4:C5"/>
    <mergeCell ref="D4:D5"/>
    <mergeCell ref="E4:G4"/>
  </mergeCells>
  <printOptions/>
  <pageMargins left="0.6" right="0.27" top="0.75" bottom="0.4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Kai</cp:lastModifiedBy>
  <cp:lastPrinted>2009-05-07T10:51:39Z</cp:lastPrinted>
  <dcterms:created xsi:type="dcterms:W3CDTF">2009-04-05T05:15:29Z</dcterms:created>
  <dcterms:modified xsi:type="dcterms:W3CDTF">2009-05-07T10:58:51Z</dcterms:modified>
  <cp:category/>
  <cp:version/>
  <cp:contentType/>
  <cp:contentStatus/>
</cp:coreProperties>
</file>