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nuangrutai 2024\คู่มือ\2566\RISK 2023\"/>
    </mc:Choice>
  </mc:AlternateContent>
  <xr:revisionPtr revIDLastSave="0" documentId="13_ncr:1_{9296C555-A9E8-4F82-9F39-34A638A6F185}" xr6:coauthVersionLast="47" xr6:coauthVersionMax="47" xr10:uidLastSave="{00000000-0000-0000-0000-000000000000}"/>
  <bookViews>
    <workbookView xWindow="-120" yWindow="-120" windowWidth="29040" windowHeight="15990" firstSheet="2" activeTab="4" xr2:uid="{00000000-000D-0000-FFFF-FFFF00000000}"/>
  </bookViews>
  <sheets>
    <sheet name="คำอธิบายกรอกข้อมูล" sheetId="53" state="hidden" r:id="rId1"/>
    <sheet name="วิธีทำ link เอกสารอ้างอิง" sheetId="54" state="hidden" r:id="rId2"/>
    <sheet name="เกณฑ์ L_I" sheetId="55" r:id="rId3"/>
    <sheet name="ประเมิน" sheetId="56" r:id="rId4"/>
    <sheet name="แผน มจ-ส-01" sheetId="45" r:id="rId5"/>
    <sheet name="ผล  มจ-ส-02" sheetId="49" r:id="rId6"/>
  </sheets>
  <definedNames>
    <definedName name="_xlnm.Print_Titles" localSheetId="4">'แผน มจ-ส-01'!$2:$8</definedName>
    <definedName name="_xlnm.Print_Titles" localSheetId="3">ประเมิน!$1:$7</definedName>
    <definedName name="_xlnm.Print_Titles" localSheetId="5">'ผล  มจ-ส-02'!$1:$8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9" l="1"/>
  <c r="F13" i="49"/>
  <c r="J12" i="49"/>
  <c r="J13" i="49"/>
  <c r="K12" i="49"/>
  <c r="K13" i="49"/>
  <c r="G12" i="49"/>
  <c r="G13" i="49"/>
  <c r="A10" i="49"/>
  <c r="A11" i="49"/>
  <c r="A12" i="49"/>
  <c r="A13" i="49"/>
  <c r="A14" i="49"/>
  <c r="A9" i="49"/>
  <c r="P19" i="49" l="1"/>
  <c r="P20" i="49"/>
  <c r="P21" i="49"/>
  <c r="P24" i="49"/>
  <c r="P25" i="49"/>
  <c r="O9" i="45" l="1"/>
  <c r="N9" i="45"/>
  <c r="O10" i="45"/>
  <c r="N10" i="45"/>
  <c r="F14" i="45"/>
  <c r="G14" i="45"/>
  <c r="N14" i="45"/>
  <c r="O14" i="45"/>
  <c r="F13" i="45"/>
  <c r="G13" i="45"/>
  <c r="N13" i="45"/>
  <c r="O13" i="45"/>
  <c r="G12" i="45"/>
  <c r="F12" i="45"/>
  <c r="G11" i="45"/>
  <c r="F11" i="45"/>
  <c r="G10" i="45"/>
  <c r="F10" i="45"/>
  <c r="G9" i="45"/>
  <c r="F9" i="45"/>
  <c r="K14" i="49"/>
  <c r="J14" i="49"/>
  <c r="K11" i="49"/>
  <c r="J11" i="49"/>
  <c r="K10" i="49"/>
  <c r="J10" i="49"/>
  <c r="K9" i="49"/>
  <c r="J9" i="49"/>
  <c r="G14" i="49"/>
  <c r="F14" i="49"/>
  <c r="G11" i="49"/>
  <c r="F11" i="49"/>
  <c r="G10" i="49"/>
  <c r="F10" i="49"/>
  <c r="G9" i="49"/>
  <c r="F9" i="49"/>
  <c r="O12" i="45"/>
  <c r="N12" i="45"/>
  <c r="O11" i="45"/>
  <c r="N11" i="45"/>
  <c r="F30" i="56"/>
  <c r="E30" i="56"/>
  <c r="F29" i="56"/>
  <c r="E29" i="56"/>
  <c r="F28" i="56"/>
  <c r="E28" i="56"/>
  <c r="F27" i="56"/>
  <c r="E27" i="56"/>
  <c r="F26" i="56"/>
  <c r="E26" i="56"/>
  <c r="F25" i="56"/>
  <c r="E25" i="56"/>
  <c r="F24" i="56"/>
  <c r="E24" i="56"/>
  <c r="F23" i="56"/>
  <c r="E23" i="56"/>
  <c r="F22" i="56"/>
  <c r="E22" i="56"/>
  <c r="F21" i="56"/>
  <c r="E21" i="56"/>
  <c r="F20" i="56"/>
  <c r="E20" i="56"/>
  <c r="F19" i="56"/>
  <c r="E19" i="56"/>
  <c r="F18" i="56"/>
  <c r="E18" i="56"/>
  <c r="F17" i="56"/>
  <c r="E17" i="56"/>
  <c r="F16" i="56"/>
  <c r="E16" i="56"/>
  <c r="F15" i="56"/>
  <c r="E15" i="56"/>
  <c r="F14" i="56"/>
  <c r="E14" i="56"/>
  <c r="F13" i="56"/>
  <c r="E13" i="56"/>
  <c r="F12" i="56"/>
  <c r="E12" i="56"/>
  <c r="F11" i="56"/>
  <c r="E11" i="56"/>
  <c r="F10" i="56"/>
  <c r="E10" i="56"/>
  <c r="E9" i="56"/>
  <c r="F9" i="56"/>
  <c r="F8" i="56"/>
  <c r="E8" i="56"/>
  <c r="L31" i="49"/>
  <c r="L30" i="49"/>
  <c r="O31" i="49"/>
  <c r="O30" i="49"/>
  <c r="A4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R6" authorId="0" shapeId="0" xr:uid="{CD80741C-2C37-497C-BD62-035ACEF4FF4D}">
      <text>
        <r>
          <rPr>
            <b/>
            <sz val="9"/>
            <color indexed="81"/>
            <rFont val="Tahoma"/>
            <family val="2"/>
          </rPr>
          <t>- ใส่ชื่อ-สกุล ผู้รับผิดชอบกิจกรรมในช่อง 12 ทุกกิจกรรม 
- ไม่ควรใส่ชื่อหน่วยงาน หรืองาน ควรระบุตัวคน หรือตำแหน่งให้ชัดเจน
- ไม่ควรใส่หลายคน ระบุให้ชัด เนื่องจากจะเป็นผลงานของคนที่ทำ คนที่ไม่ได้ทำไม่ควรใส่</t>
        </r>
      </text>
    </comment>
  </commentList>
</comments>
</file>

<file path=xl/sharedStrings.xml><?xml version="1.0" encoding="utf-8"?>
<sst xmlns="http://schemas.openxmlformats.org/spreadsheetml/2006/main" count="485" uniqueCount="290">
  <si>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</si>
  <si>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</si>
  <si>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</si>
  <si>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</si>
  <si>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</si>
  <si>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</si>
  <si>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</si>
  <si>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</si>
  <si>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</si>
  <si>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</si>
  <si>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</si>
  <si>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</si>
  <si>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</si>
  <si>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โอกาสที่จะเกิด</t>
  </si>
  <si>
    <t>ผล กระ ทบ</t>
  </si>
  <si>
    <t>คะแนน risk</t>
  </si>
  <si>
    <t xml:space="preserve">ระดับ risk   </t>
  </si>
  <si>
    <t>(14)</t>
  </si>
  <si>
    <t>(15)</t>
  </si>
  <si>
    <t>(16)</t>
  </si>
  <si>
    <t>(17)</t>
  </si>
  <si>
    <t xml:space="preserve"> - ได้อธิบายวิธีการกรอกข้อมูลในแต่ละช่องลงในแบบฟอร์มแต่ละแบบแล้ว</t>
  </si>
  <si>
    <t>คลิก รูป บ้าน อยู่ใต้ชื่อของเรา มุมบนซ้ายมือสุด</t>
  </si>
  <si>
    <t>เข้าระบบ e-doc  ใช้ login และ password ของแต่ละบุคคล</t>
  </si>
  <si>
    <t>เลือกหัวข้อทางซ้ายมือ ในหัวข้อ  "เอกสารอ้างอิง" อยู่ด้านล่างมุมซ้ายมือสุด</t>
  </si>
  <si>
    <t>เลือก  "เพิ่มโพลเดอร์"  เพื่อตั้งโพลเดอร์ ใหม่ เป็น "ความเสี่ยงและควบคุมภายใน"  หากใครมีแล้วก็ไม่ต้องตั้งใหม่</t>
  </si>
  <si>
    <t>เพิ่ม โพลเดอร์ใหม่ ตั้งเป็น  "งปม 62"</t>
  </si>
  <si>
    <t>เพิ่ม ไฟล์ที่ต้องการจะ link เข้าระบบ</t>
  </si>
  <si>
    <t>เมื่อเพิ่มไฟล์แล้ว จะเป็น รูปร่างหน้าตาแบบนี้</t>
  </si>
  <si>
    <t>เมื่อได้ไฟล์ที่ต้องการจะ link แล้ว ให้ไป copy URL  โดยทำดังนี้</t>
  </si>
  <si>
    <t>คลิ๊ก ที่รูป ดิสต์ ที่ไฟล์ที่เราต้องการจะ link</t>
  </si>
  <si>
    <t>คลิ๊ก ที่ คัดลอก URL</t>
  </si>
  <si>
    <t>คู่มือ ควบคุมภายใน</t>
  </si>
  <si>
    <t>เปิดไฟล์ excel แบบฟอร์มที่ต้องการ รายงาน  คลิ๊กขวา  ตรงช่องที่ต้องการจะ link   แล้วเลือก   ลิงก์</t>
  </si>
  <si>
    <t>จะออกมาเป็น รูปร่าง หน้าตาแบบนี้</t>
  </si>
  <si>
    <t>เมื่อดำเนินการเสร็จ จะได้ เอกสารที่มี link  ดัง ช่องข้างล่างนี้</t>
  </si>
  <si>
    <t>ใช้เม้าท์ กด ตรง ช่องที่เรา link ข้อมูลไปแล้ว  จะออกมาเป็นรูปร่าง หน้าตาแบบนี้ค่ะ</t>
  </si>
  <si>
    <t>กด ตรง OK  แล้วเขาจะ link ออกมาเป็นเอกสารที่เราทำการ link ไปค่ะ  หากไม่ใช่ไฟล์ที่เรา link ขอให้ตรวจสอบขั้นตอนที่  9  ใหม่ค่ะ</t>
  </si>
  <si>
    <t xml:space="preserve"> - แบบฟอร์ม ปค.5  เป็นของกระทรวงการคลัง แต่ดูเนื้อหาแล้ว รายงานเกือบเหมือน ปย 2  อันเดิมค่ะ</t>
  </si>
  <si>
    <t xml:space="preserve"> - แบบฟอร์ม รายงานควบคุมภายใน ฟอร์ม จะคล้าย ๆ ของ รายงานแผนบริหารความเสี่ยง มจ-ส-02</t>
  </si>
  <si>
    <t xml:space="preserve">   เนื่องจากว่า ควบคุมภายใน ปีนี้ จะนำเสนอถึง คณะกรรมการตรวจสอบ ของมหาวิทยาลัย (เป็น อนุสภา ม.)</t>
  </si>
  <si>
    <t xml:space="preserve">   ดังนั้น จึงต้องทำฟอร์มคล้าย ๆ บริหารความเสี่ยง เนื่องจากคณะกรรมการมีข้อเสนอแนะ ให้มีการรายงานผลเพิ่ม  เช่น  out put  และ out come เป็นต้น</t>
  </si>
  <si>
    <t xml:space="preserve"> - การรายงานผลในปีนี้ จะต้องมีเอกสารหลักฐานอ้างอิง ว่า ผลการดำเนินงาน เป็นไปตามที่ทางหน่วยงานรายงาน</t>
  </si>
  <si>
    <t xml:space="preserve">  ได้ดำเนินการจริง  ได้ผลการดำเนินงานจริง  ซึ่งการ link เอกสารอ้างอิง จะทำแบบเดียวกันกับการทำประกันคุณภาพการศึกษา </t>
  </si>
  <si>
    <t xml:space="preserve">  หากท่านใดไม่เคยทำ  โปรดศึกษาวิธีการทำ link เอกสารอ้างอิง ในชีส ถัดไป</t>
  </si>
  <si>
    <t xml:space="preserve"> - การทำเอกสารอ้างอิง จะมีประโยชน์อย่างมากสำหรับหน่วยงานที่จะนำข้อมูลไปอ้างอิงในประกันคุณภาพการศึกษา</t>
  </si>
  <si>
    <t xml:space="preserve"> - แบบฟอร์ม รายงานผล อยู่ใน ชีส สีแดง เท่านั้น</t>
  </si>
  <si>
    <t xml:space="preserve"> - หากต้องการพริ้นเอกสาร ให้พริ้น ช่อง A-V ค่ะ ที่เหลือ เป็นการสรุปข้อมูลเพื่อตอบ kpi ค่ะ</t>
  </si>
  <si>
    <t>รายงาน-ความเสี่ยง-มจ-ส-02-6 เดือน</t>
  </si>
  <si>
    <t>รายงาน-ควบคุม-มจ-ค-03-6 เดือน</t>
  </si>
  <si>
    <t>แบบ ปค 5  ของกระทรวงการคลัง</t>
  </si>
  <si>
    <t>และ link เอกสาร/หลักฐานอ้างอิงว่าได้ทำจริงและได้ผลตามที่แจ้ง ใน ช่อง (4) และ ช่อง (15)  หากได้ดำเนินการเสร็จแล้ว</t>
  </si>
  <si>
    <t>และ link เอกสาร/หลักฐานอ้างอิงว่าได้ทำจริงและได้ผลตามที่แจ้ง ใน ช่อง (11) และ ช่อง (20)  หากได้ดำเนินการเสร็จแล้ว</t>
  </si>
  <si>
    <t xml:space="preserve">   โดยได้แสดงไว้ใน "ข้อคิดเห็น"  โดยใช้เม้าท์ชี้ไปที่ช่องที่ต้องการกรอก จะมีคำอธิบายขึ้นมา</t>
  </si>
  <si>
    <t xml:space="preserve">    นำไปเพิ่มเติม/แก้ไข  ในแผนด้วย และส่งเอกสารทั้ง pdf ทั้งที่เป็นรูปเล่มและที่ไม่ใช่ และ file excel  ที่แก้ไขกลับมาให้ด้วย</t>
  </si>
  <si>
    <t xml:space="preserve">    เนื่องจากตรวจสอบเขาดูละเอียด มีการเปรียบเทียบว่า ตรงตามแผนครั้งแรกหรือไม่  เพื่อไม่ให้มีปัญหา โปรดส่งกลับมาให้พี่ด้วย</t>
  </si>
  <si>
    <t xml:space="preserve">    พี่จะได้ส่งเอกสารที่ถูกต้องให้ตรวจสอบภายใน ต่อไปค่ะ</t>
  </si>
  <si>
    <t>ขอบคุณค่ะ</t>
  </si>
  <si>
    <t xml:space="preserve"> - การตรวจสอบทาน แผนความเสี่ยง และควบคุมภายในของทุกหน่วยงาน  จะเริ่มต้นการตรวจประเด็นหลัก ๆ ดังนี้</t>
  </si>
  <si>
    <t>ดูการแก้ไขให้เป็นไปตามข้อเสนอแนะของตรวจสอบภายใน ปีที่แล้ว ซึ่งทางตรวจสอบได้ส่งไปให้ทุกหน่วยงานแล้ว</t>
  </si>
  <si>
    <t>และได้ส่งสรุปข้อเสนอแนะเข้าในไลน์กลุ่มแล้ว</t>
  </si>
  <si>
    <t>ดูความสอดคล้องของทุกกิจกรรมว่าสามารถลดความเสี่ยงได้ไหม...(อาจจะสอบทานไม่ทัน อาจจะดูได้บางหน่วยงาน)</t>
  </si>
  <si>
    <t>สอบทานในเรื่องอื่น ๆ ที่ไม่ถูกหลักการ  เช่น โครงสร้างการบริหารงาน  คำสั่งคณะกรรมการบริหารความเสี่ยงฯ</t>
  </si>
  <si>
    <t>พันธกิจของหน่วยงานที่ต้องสอดคล้องกับการจัดวางควบคุมภายใน  ฯลฯ เป็นต้น</t>
  </si>
  <si>
    <t>นำความเสี่ยงที่หลงเหลือจากปีที่แล้วมาทำ หรือไม่   (อาจจะสอบทานไม่ทัน อาจจะดูได้บางหน่วยงาน)</t>
  </si>
  <si>
    <t>kpi วัดความสำเร็จของแผน และ kpi ปัจจัยเสี่ยง สอดคล้อง หรือไม่  (อาจจะสอบทานไม่ทัน อาจจะดูได้บางหน่วยงาน)</t>
  </si>
  <si>
    <t xml:space="preserve"> - หากสอบทานแล้ว มีแก้ไข  จะส่งให้หน่วยงานแก้ไข</t>
  </si>
  <si>
    <t xml:space="preserve"> - คณะกรรมการควบคุมภายในและบริหารความเสี่ยง มหาวิทยาลัย : แผนและรายงานผลการดำเนินงาน การส่งแก้ไข สอบทาน ของควบคุมภายในและบริหารความเสี่ยง</t>
  </si>
  <si>
    <t xml:space="preserve">   ทุกหน่วยงาน  (กอง/สำนัก/คณะ/)  ทุกระดับ</t>
  </si>
  <si>
    <t xml:space="preserve"> - คณะกรรมการบริหารมหาวิทยาลัย : แผนและรายงานผลการดำเนินงาน การส่งแก้ไข สอบทาน ของควบคุมภายในและบริหารความเสี่ยง</t>
  </si>
  <si>
    <t xml:space="preserve"> - คณะกรรมการตรวจสอบระบบงานและบริหารความเสี่ยง  (เป็นอนุกรรมสภาฯย่อย พิจารณาก่อนเข้าที่ประชุม สภามหาวิทยาลัย</t>
  </si>
  <si>
    <t xml:space="preserve">   เฉพาะแผนบริหารความเสี่ยงและควบคุมภายใน ระดับมหาวิทยาลัย</t>
  </si>
  <si>
    <t xml:space="preserve"> - คณะกรรมการสภามหาวิทยาลัย : แผนและรายงานผลการดำเนินงาน บริหารความเสี่ยงและควบคุมภายในระดับมหาวิทยาลัย</t>
  </si>
  <si>
    <t xml:space="preserve"> - กระทรวงการคลัง กรมบัญชีกลาง :  ส่งแผนและผล ควบคุมภายใน ระดับมหาวิทยาลัย ตามแบบฟอร์มที่กำหนด</t>
  </si>
  <si>
    <t xml:space="preserve">   และจัดเตรียม แผนและผล ควบคุมภายใน ทุกหน่วยงานตามโครงสร้างมหาวิทยาลัย  เพื่อรับการตรวจสอบจาก</t>
  </si>
  <si>
    <t>และนำเสนอต่อคณะกรรมการบริหารมหาวิทยาลัย เพื่อพิจารณาต่อไป และมีการเสนอตามลำดับขั้นดังนี้</t>
  </si>
  <si>
    <t xml:space="preserve">   หากจะเข้าตรวจต้องมีเอกสาร หลักฐาน ให้พร้อมเสมอ)</t>
  </si>
  <si>
    <t xml:space="preserve">   กระทรวงการคลัง กรมบัญชีกลาง กองตรวจสอบภาครัฐ  (อาจจะตรวจทุกปี หรือทุก 2 ปี หรือ 3 ปี  แล้วแต่กระทรวงการคลังจะเข้าตรวจสอบ มิได้กำหนดล่วงหน้า</t>
  </si>
  <si>
    <t xml:space="preserve"> - หน่วยงานใด มีการเพิ่มเติม/แก้ไขข้อมูล เช่น ตัวชี้วัด-กิจกรรม ฯลฯ ที่แตกต่างจากแผนที่ส่งมาให้ครั้งแรก  ขอให้หน่วยงาน นำสิ่งที่เพิ่มเติม/แก้ไข เข้าไป</t>
  </si>
  <si>
    <t xml:space="preserve">   (เนื่องจากทาง สำนักงานตรวจสอบภายใน ได้ทำหนังสือถึงอธิการบดี และมีคำสั่งการให้ สนง.คุณภาพฯ สอบทานควบคุมภายใน และความเสี่ยง ของทุกหน่วยงาน)</t>
  </si>
  <si>
    <t>ทำตามนโยบายของมหาวิทยาลัยหรือไม่  ความเสี่ยง ทำอย่างน้อย 2 ยุทธศาสตร์  ควบคุมภายในทำครบทุกพันธกิจ หรือไม่</t>
  </si>
  <si>
    <t>รายงานการตรวจพบ  รายงานผลการดำเนินงาน รายงานการส่งแก้ไข (เฉพาะที่ทำหนังสือเป็นลายลักษณ์อักษร)  จะเสนอต่อ คณะกรรมการควบคุมภายในและบริหารความเสี่ยง มหาวิทยาลัยแม่โจ้</t>
  </si>
  <si>
    <t>อันไหนที่สามารถแก้ไขได้เป็นการภายใน ก็ขอให้ทำเลยค่ะ จะได้ไม่ยุ่งยากและเสียเวลาค่ะ</t>
  </si>
  <si>
    <t>ดังนั้น หากหน่วยงานใดยังไม่ได้ดำเนินการ หรือหลงลืมประเด็นใด โปรดแก้ไข ส่งมาพร้อมรายงานผลรอบ 6 เดือน ได้เลยนะคะ</t>
  </si>
  <si>
    <t xml:space="preserve">ติดต่อประสานงานเป็นการภายใน กับเจ้าหน้าที่ของหน่วยงานที่รับผิดชอบทำควบคุมภายในและความเสี่ยงของหน่วยงาน ให้แก้ไข  </t>
  </si>
  <si>
    <t>คำอธิบายการกรอกข้อมูล บริหารความเสี่ยงและควบคุมภายใน  รอบ 6 เดือน ณ 31 มีนาคม 2562</t>
  </si>
  <si>
    <t>หากเจ้าหน้าที่ทำไม่สะดวกที่จะแก้ไข  ทาง ม.จะทำหนังสือเป็นลายลักษณ์อักษร ถึง หัวหน้าหน่วยงานให้แก้ไข</t>
  </si>
  <si>
    <t xml:space="preserve"> - แบบฟอร์มที่จะทำส่ง รอบ 6 เดือน จำนวน 3 แบบฟอร์ม  ส่งเป็น file excel (เพราะจะสามารถตรวจสอบข้อมูลเอกสารอ้างอิงได้) และ พริ้นเอกสารที่มีลายมือชื่อของหัวหน้าหน่วยงาน </t>
  </si>
  <si>
    <t>วิธีทำ link เอกสาร/หลักฐานอ้างอิง</t>
  </si>
  <si>
    <t>เตรียม file ที่จะทำ link เอกสาร ให้อยู่ในรูปแบบ pdf หรือรูปแบบอื่น ๆ</t>
  </si>
  <si>
    <t>นำเม้าท์ ลาดทึบดำ แล้ว กด  " Ctrl C " ตรงแป้นพิมพ์ หรือ คลิ๊กขวา แล้วเลือก "คัดลอก"  แล้ว คลิ๊ก  ตกลง</t>
  </si>
  <si>
    <t>ใช้เม้าท์  คลิ๊ก ที่ช่อง  "ที่อยู่"  แล้ว กด กด  " Ctrl V " ตรงแป้นพิมพ์  หรือ คลิ๊กขวาที่เม้าท์ แล้วเลือก "วาง"   แล้ว คลิ๊ก  ตกลง</t>
  </si>
  <si>
    <t>วิธีการจัดการ risk</t>
  </si>
  <si>
    <t>กิจกรรม</t>
  </si>
  <si>
    <t>มจ-ส-01</t>
  </si>
  <si>
    <t>มจ-ส-02</t>
  </si>
  <si>
    <t>2. มีประเด็นความเสี่ยงในแผน จำนวน</t>
  </si>
  <si>
    <t>ประเด็นความเสี่ยง</t>
  </si>
  <si>
    <t>หลักเกณฑ์กระทรวงการคลังว่าด้วยมาตรฐานและหลักเกณฑ์ปฏิบัติการบริการจัดการความเสี่ยงสำหรับหน่วยงานของรัฐ พ.ศ. 2562 (โดยที่สมควรให้หน่วยงานของรัฐจัดให้มีการบริหารจัดการความเสี่ยง เพื่อให้การดำเนินงานบรรลุวัตถุประงค์ตามยุทธศาสตร์ที่หน่วยงานของรัฐกำหนด)</t>
  </si>
  <si>
    <t>ประเภทความเสี่ยง</t>
  </si>
  <si>
    <t>กำหนดแล้วเสร็จ</t>
  </si>
  <si>
    <t xml:space="preserve">กิจกรรมเพื่อลดความเสี่ยง </t>
  </si>
  <si>
    <t>มีผลการดำเนินงานดังนี้</t>
  </si>
  <si>
    <t>ประเด็น  คิดเป็นอัตราร้อยละ</t>
  </si>
  <si>
    <t>กิจกรรม คิดเป็นอัตราร้อยละ</t>
  </si>
  <si>
    <t>ผลกการดำเนินงาน</t>
  </si>
  <si>
    <t xml:space="preserve">          2. สามารถลดความเสี่ยงในระดับที่ยอมรับได้ไม่น้อยกว่าร้อยละ</t>
  </si>
  <si>
    <t>1.กิจกรรมลดความเสี่ยงมีทั้งหมด</t>
  </si>
  <si>
    <t>1.1 กิจกรรมดำเนินการแล้วเสร็จ จำนวน</t>
  </si>
  <si>
    <t>1.2 กิจกรรมยังอยู่ระหว่างดำเนินการ จำนวน</t>
  </si>
  <si>
    <t>1.3 กิจกรรมไม่ได้จัดทำ/ยังไม่ได้ดำเนินการ จำนวน</t>
  </si>
  <si>
    <t>2.ประเด็นความเสี่ยงของแผนบริหารจัดการความเสี่ยงมีทั้งหมดจำนวน</t>
  </si>
  <si>
    <t xml:space="preserve">          1.  ดำเนินกิจกรรมควบคุมตามแผนอย่างน้อยร้อยละ </t>
  </si>
  <si>
    <t>1. มีกิจกรรมเพื่อลดความเสี่ยงในแผน  จำนวน</t>
  </si>
  <si>
    <t xml:space="preserve">  </t>
  </si>
  <si>
    <t xml:space="preserve">ทั้งนี้ หน่วยงานมีตัวชี้วัดความสำเร็จของแผนบริหารความเสี่ยง ในภาพรวม ดังนี้  </t>
  </si>
  <si>
    <t>***หมายเหตุ***</t>
  </si>
  <si>
    <t>เครื่องหมาย O หมายถึง สถานะกิจกรรมอยู่ระหว่างการดำเนินงาน</t>
  </si>
  <si>
    <t>เครื่องหมาย X หมายถึง สถานะกิจกรรมไม่ได้ดำเนินการ</t>
  </si>
  <si>
    <t xml:space="preserve">ประเด็น  </t>
  </si>
  <si>
    <t xml:space="preserve">1. ความเสี่ยงด้านนโยบายและกลยุทธ์ (Strategic Risk)  
</t>
  </si>
  <si>
    <t>2. ความเสี่ยงด้านการเงิน (Financial Risk)</t>
  </si>
  <si>
    <t>4. ความเสี่ยงด้านการปฏิบัติตามกฎ ระเบียบ (Compliance Risk)</t>
  </si>
  <si>
    <t xml:space="preserve">3. ความเสี่ยงด้านการปฏิบัติงาน (Operational Risk)
</t>
  </si>
  <si>
    <t>เครื่องหมาย √  หมายถึง สถานะกิจกรรมดำเนินงานแล้วเสร็จ</t>
  </si>
  <si>
    <t>ค่าคะแนนความเสี่ยง ที่ยอมรับได้ (Risk Appetite)</t>
  </si>
  <si>
    <t>มาตรการ/
กิจกรรมลดความเสี่ยง</t>
  </si>
  <si>
    <t>สถานะกิจกรรม</t>
  </si>
  <si>
    <r>
      <t>ค่าคะแนนความเสี่ยง (</t>
    </r>
    <r>
      <rPr>
        <b/>
        <u/>
        <sz val="16"/>
        <rFont val="TH SarabunPSK"/>
        <family val="2"/>
      </rPr>
      <t>หลัง</t>
    </r>
    <r>
      <rPr>
        <b/>
        <sz val="16"/>
        <rFont val="TH SarabunPSK"/>
        <family val="2"/>
      </rPr>
      <t xml:space="preserve">ดำเนินกิจกรรม) </t>
    </r>
  </si>
  <si>
    <t>(....................................................................)</t>
  </si>
  <si>
    <t>วันที่...................................................</t>
  </si>
  <si>
    <t>....................................................................</t>
  </si>
  <si>
    <t>ตำแหน่ง  คณบดี………………………</t>
  </si>
  <si>
    <r>
      <rPr>
        <b/>
        <sz val="18"/>
        <color rgb="FF00B050"/>
        <rFont val="TH SarabunPSK"/>
        <family val="2"/>
      </rPr>
      <t xml:space="preserve">√  </t>
    </r>
    <r>
      <rPr>
        <b/>
        <sz val="14"/>
        <color rgb="FF00B050"/>
        <rFont val="TH SarabunPSK"/>
        <family val="2"/>
      </rPr>
      <t xml:space="preserve"> </t>
    </r>
  </si>
  <si>
    <t>O</t>
  </si>
  <si>
    <r>
      <t>2.1 ความเสี่ยง</t>
    </r>
    <r>
      <rPr>
        <b/>
        <u/>
        <sz val="16"/>
        <color theme="1"/>
        <rFont val="TH SarabunPSK"/>
        <family val="2"/>
      </rPr>
      <t>ลดลงหรืออยู่ในระดับที่ยอมรับได้ เมื่อเทียบคะแนนที่ประเมินไว้ก่อนดำเนินกิจกรรม</t>
    </r>
  </si>
  <si>
    <r>
      <t>2.2 ความเสี่ยง</t>
    </r>
    <r>
      <rPr>
        <b/>
        <u/>
        <sz val="16"/>
        <color theme="1"/>
        <rFont val="TH SarabunPSK"/>
        <family val="2"/>
      </rPr>
      <t xml:space="preserve">ไม่ลดลงและยังคงมีอยู่ </t>
    </r>
    <r>
      <rPr>
        <b/>
        <sz val="16"/>
        <color theme="1"/>
        <rFont val="TH SarabunPSK"/>
        <family val="2"/>
      </rPr>
      <t>เมื่อเทียบกับคะแนนที่ประเมินไว้ในแผน</t>
    </r>
  </si>
  <si>
    <t>เป้าหมาย %</t>
  </si>
  <si>
    <t>ปานกลาง</t>
  </si>
  <si>
    <r>
      <t xml:space="preserve">หน่วยงาน  </t>
    </r>
    <r>
      <rPr>
        <b/>
        <sz val="20"/>
        <color rgb="FFFF0000"/>
        <rFont val="TH SarabunPSK"/>
        <family val="2"/>
      </rPr>
      <t>XXXXXXX</t>
    </r>
    <r>
      <rPr>
        <b/>
        <sz val="20"/>
        <color rgb="FF002060"/>
        <rFont val="TH SarabunPSK"/>
        <family val="2"/>
      </rPr>
      <t xml:space="preserve">  มหาวิทยาลัยแม่โจ้</t>
    </r>
  </si>
  <si>
    <t>X</t>
  </si>
  <si>
    <t>เกณฑ์การประเมินวัดผลกระทบ (Measuring Impact)</t>
  </si>
  <si>
    <t>ระดับ</t>
  </si>
  <si>
    <t xml:space="preserve">คะแนน </t>
  </si>
  <si>
    <t>หลักเกณฑ์</t>
  </si>
  <si>
    <t>สูงมาก</t>
  </si>
  <si>
    <t>มีโอกาสเกิดขึ้นประมาณ 1 ครั้งต่อเดือน หรือ มากกว่า</t>
  </si>
  <si>
    <t>หน่วยงานสามารถปฏิบัติให้เป็นไปตามแผนกลยุทธ์ ได้ผลงานมากกว่าร้อยละ 90 ขึ้นไป</t>
  </si>
  <si>
    <t>สูง</t>
  </si>
  <si>
    <t>มีโอกาสเกิดขึ้นประมาณ 1 ครั้งในทุกหกเดือน</t>
  </si>
  <si>
    <t xml:space="preserve">หน่วยงานสามารถปฏิบัติให้เป็นไปตามแผนกลยุทธ์ ได้ผลงานตั้งแต่ ร้อยละ 81 - 90 </t>
  </si>
  <si>
    <t>มีโอกาสเกิดขึ้นประมาณ 1 ครั้งต่อปี</t>
  </si>
  <si>
    <t xml:space="preserve">หน่วยงานสามารถปฏิบัติให้เป็นไปตามแผนกลยุทธ์ ได้ผลงานตั้งแต่ ร้อยละ 71 - 80 </t>
  </si>
  <si>
    <t>น้อย</t>
  </si>
  <si>
    <t>มีโอกาสเกิดขึ้นประมาณ 1 ครั้งทุก 1 - 3 ปี</t>
  </si>
  <si>
    <t xml:space="preserve">หน่วยงานสามารถปฏิบัติให้เป็นไปตามแผนกลยุทธ์ ได้ผลงานตั้งแต่ ร้อยละ 61 - 70 </t>
  </si>
  <si>
    <t>น้อยมาก</t>
  </si>
  <si>
    <t>มีโอกาสเกิดขึ้นประมาณ 1 ครั้งทุก 3 ปีขึ้นไป</t>
  </si>
  <si>
    <t>หน่วยงานสามารถปฏิบัติให้เป็นไปตามแผนกลยุทธ์ ได้ผลงานน้อยกว่าหรือเท่ากับร้อยละ 60</t>
  </si>
  <si>
    <t>มากกว่า 5 % ของรายได้ที่ได้รับในปีที่ผ่านมา</t>
  </si>
  <si>
    <t>ไม่เป็นไปตามเป้าหมายมากกว่า 40 %</t>
  </si>
  <si>
    <t>มากกว่า 3-5 % ของรายได้ที่ได้รับในปีที่ผ่านมา</t>
  </si>
  <si>
    <t>ไม่เป็นไปตามเป้าหมายมากกว่า 30-40 %</t>
  </si>
  <si>
    <t>มากกว่า 1-3 % ของรายได้ที่ได้รับในปีที่ผ่านมา</t>
  </si>
  <si>
    <t>ไม่เป็นไปตามเป้าหมายมากกว่า 20-30 %</t>
  </si>
  <si>
    <t>มากกว่า 0.5-1 % ของรายได้ที่ได้รับในปีที่ผ่านมา</t>
  </si>
  <si>
    <t>ไม่เป็นไปตามเป้าหมายมากกว่า 10-20 %</t>
  </si>
  <si>
    <t>น้อยกว่า 0.5% ของรายได้ที่ได้รับในปีที่ผ่านมา</t>
  </si>
  <si>
    <t>เป็นไปตามเป้าหมายน้อยกว่า หรือเท่ากับ  10 %</t>
  </si>
  <si>
    <t>โอกาสเกิดมากกว่า 99% หรือเกิดบ่อย หรืออาจเกิดขึ้นได้ภายในวันถึงสัปดาห์</t>
  </si>
  <si>
    <t>มีผลกระทบต่อมหาวิทยาลัยและองค์กรณ์ภายนอก/มีการฟ้องร้องดำเนินคดีและเรียกร้องค่าเสียหายที่สำคัญ ซึ่งเป็นคดีที่สำคัญมาก รวมถึงการฟ้องร้องที่เกิดจากการรวมตัวกันของผู้ที่ได้รับความเสียหาย/เกิดคดีฟ้องร้องทางแพ่ง และอาญา และตกลงความกันไม่ได้ก่อให้เกิดการเสียชื่อเสียงในระดับประเทศ ผู้ถูกฟ้องร้องถูกให้ออก</t>
  </si>
  <si>
    <t>โอกาสเกิดมากกว่า 50 % หรืออาจเกิดขึ้นได้ง่าย  หรืออาจเกิดขึ้นได้สัปดาห์ถึงรอบเดือน</t>
  </si>
  <si>
    <t>มีผลกระทบต่อมหาวิทยาลัย/มีการละเมิดข้อกฎหมายที่สำคัญ/เกิดคดีฟ้องร้องทางแพ่ง และอาญา และตกลงความกันได้ก่อให้เกิดดารเสียชื่อเสียงในระดับประเทศ ผู้ถูกฟ้องร้องถูกให้พักงาน</t>
  </si>
  <si>
    <t>โอกาสเกิดมากกว่า 10 % หรืออาจเกิดขึ้นได้เพราะเคยเกิดขึ้นแล้ว  หรืออาจเกิดขึ้นภายในรอบปี</t>
  </si>
  <si>
    <t>มีผลกระทบในระดับ คณะ/วิทยาลัย/สำนัก หน่วยงาน ที่เรียชื่ออย่างอื่นที่มีฐานะเทียบเท่า/มีการฝ่าฝืนกฎหมายที่สำคัญ ที่มีการสอบสวนหรือรายงานไปยังหน่วยงานที่เกี่ยวข้อง รวมทั้งการดำเนินคดีและ/หรือเรียกร้องค่าเสียหายหากเป็นไปได้/ เกิดคดีฟ้องร้องทางแพ่ง และอาญา และตกลงความกันได้ก่อให้เกิดการเสียชื่อเสียงในระดับจังหวัด ผู้ถูกฟ้องร้องถูกตักเตือน</t>
  </si>
  <si>
    <t>มีผลกระทบภายในระดับงาน/ฝ่าย/มีการละเมิดข้อกฎหมายที่ไม่มีนัยสำคัญ/เกิดคดีฟ้องร้องทางแพ่ง และตกลงความกันได้</t>
  </si>
  <si>
    <t>โอกาสเกิดน้อยกว่า 1 % หรือเป็นไปไปได้แต่เฉพาะในกรณีฉุกเฉินหรือเกิดขึ้นได้ยากแม้ในอนาคตในระยะยาว หรือเป็นเหตุการณ์ 100 ปีมีครั้ง</t>
  </si>
  <si>
    <t>มีผลกระทบด้านบุคลากร /มีการไม่ปฏิบัติตามกฎระเบียบข้อบังคับที่ไม่มีนัยสำคัญ/ไม่เกิดคดีฟ้องร้อง</t>
  </si>
  <si>
    <t>โอกาสเกิดค่อนข้างแน่นอน คาดว่าจะเกิดขึ้นในสถานการณ์ส่วนใหญ่ หรือตลอดทั้งปี</t>
  </si>
  <si>
    <t>สูญเสียทรัพย์สินที่เป็นตัวเงินหรือไม่ใช่ตัวเงิน &gt; 10 ล้านบาท</t>
  </si>
  <si>
    <t xml:space="preserve">โอกาสเกิดเป็นไปได้มาก คาดหมายว่าจะเกิดขึ้นค่อนข้างบ่อย หรือ 6 ครั้ง/ปี </t>
  </si>
  <si>
    <t>สูญเสียทรัพย์สินที่เป็นตัวเงินหรือไม่ใช่ตัวเงิน &gt; 7.000,000 บาท – 10 ล้านบาท</t>
  </si>
  <si>
    <t>โอกาสเกิดเป็นไปได้ ที่จะเกิดขึ้นในบางครั้ง หรือ 4-5 ครั้ง/ปี</t>
  </si>
  <si>
    <t>สูญเสียทรัพย์สินที่เป็นตัวเงินหรือไม่ใช่ตัวเงิน &gt; 3,000,000 – 7,000,000 &gt; 3,000,000 – 7,000,000 บาท</t>
  </si>
  <si>
    <t>โอกาสเกิดขึ้นน้อยมาก หรือ 2-3 ครั้ง/ปี</t>
  </si>
  <si>
    <t>สูญเสียทรัพย์สินที่เป็นตัวเงินหรือไม่ใช่ตัวเงิน &gt; 500,000 – 3,000,000 บาท</t>
  </si>
  <si>
    <t>โอกาสเกิดขึ้นเฉพาะในสถานการณ์ที่ไม่ปกติบางกรณี หรือ 0-1 ครั้งต่อ/ปี</t>
  </si>
  <si>
    <t>สูญเสียทรัพย์สินที่เป็นตัวเงินหรือไม่ใช่ตัวเงิน ไม่เกิน 500,000.000 บาท</t>
  </si>
  <si>
    <t>- เกี่ยวข้องกับข้อมูลส่วนบุคคลที่ทำให้สามารถระบุถึงตัวเจ้าของข้อมูลได้โดยตรง
- เกี่ยวข้องกับข้อมูลที่มีความอ่อนไหวสูง หรือในแง่ที่บุคคลตามข้อมูลดังกล่าวอาจได้รับผลกระทบร้ายแรง เช่น การแบล็คเมล์ ความเครียดขั้นรุนแรง การออกจากงาน หรืออาจได้รับอันตรายแก่กายหรือจิตใจ หรือ สุ่มเสี่ยงต่อการถูกใช้ในการเลือกปฏิบัติอย่างไม่เป็นธรรม
- กระทบสิทธิต่อเจ้าของข้อมูลส่วนบุคคล ทั้งในเชิงร่างกาย จิตใจ และทรัพย์สิน</t>
  </si>
  <si>
    <t xml:space="preserve"> เกี่ยวข้องกับข้อมูลส่วนบุคคลที่ทำให้สามารถระบุถึงตัวเจ้าของข้อมูลได้โดยตรง แต่อาจไม่ เกี่ยวข้องกับข้อมูลที่มีความอ่อนไหวสูง หรือ บุคคลตามข้อมูลดังกล่าวอาจไม่ได้รับผลกระทบร้ายแรง และไม่กระทบสิทธิต่อเจ้าของข้อมูลส่วนบุคคล ทั้งในเชิงร่างกาย จิตใจ และทรัพย์สิน</t>
  </si>
  <si>
    <t>- เกี่ยวข้องกับข้อมูลส่วนบุคคลที่ทำให้สามารถระบุถึงตัวเจ้าของข้อมูลได้โดยอ้อม เช่น ต้องประกอบกับข้อมูลในแหล่งอื่น
- เกี่ยวข้องกับข้อมูลที่มีความอ่อนไหวปานกลาง เช่น อาจสร้างผลกระทบทำให้เกิดความอับอาย เช่น ข้อมูลการเข้าหลังและออกก่อนเวลาทำงาน หรือการเข้าถึงเว็บไซต์ที่ไม่เหมาะสม แต่ไม่ได้เป็นการกระทำผิดกฎหมาย</t>
  </si>
  <si>
    <t>- เกี่ยวข้องกับข้อมูลส่วนบุคคลที่ทำให้สามารถระบุถึงตัวเจ้าของข้อมูลได้โดยอ้อม เช่น ต้องประกอบกับข้อมูลในแหล่งอื่น แต่ไม่เกี่ยวข้องกับข้อมูลที่มีความอ่อนไหวปานกลาง</t>
  </si>
  <si>
    <t>- เกี่ยวข้องกับข้อมูลส่วนบุคคลที่เปิดเผยโดยทั่วไป แต่อาจมีผลกระทบในแง่ของการสร้างความรำคาญต่อเจ้าของข้อมูล</t>
  </si>
  <si>
    <t>ได้รับอันตรายถึงชีวิต หรือทุพพลภาพ จนไม่อาจปฏิบัติงานต่อไปได้</t>
  </si>
  <si>
    <t>มีผู้ได้รับบาดเจ็บสาหัส/มีการเจ็บป่วยรุ่นแรง ซึ่งต้องรักษาในโรงพยาบาลและใช้ระยะเวลาในการรักษาตัวตั้งแต่ 1 เดือนขึ้นไป</t>
  </si>
  <si>
    <t>มีผู้ได้รับบาดเจ็บเล็กน้อย/หรือมีการบาดเจ็บ จำนวนมากต้องเข้ารับการรักษาในคราวเดียวกัน/ซึ่งต้องรักษาในโรงพยาบาล และใช้ระยะเวลาในการรักษาตัวตั้งแต่ 1 สัปดาห์ แต่ไม่เกิน 1 เดือน</t>
  </si>
  <si>
    <t>มีผู้ได้รับบาดเจ็บเล็กน้อย/ส่งผลต่อสุขภาพจำนวนน้อย/เจ็บป่าวยไม่มาก ซึ่งต้องรักษาในโรงพยาบาลและใช้ระยะเวลาในการรักษาตัวไม่เกิน 1 สัปดาห์</t>
  </si>
  <si>
    <t>ส่งผลกระทบทางด้านจิตใจแต่ไม่บาดเจ็บ หรือเจ็บป่วยไม่กระทบต่องาน</t>
  </si>
  <si>
    <t>ระยะเวลาการหยุดชะงักของระบบเทคโนโลยีสารสนเทศมากกว่า 24 ชั่วโมง</t>
  </si>
  <si>
    <t>ระยะเวลาการหยุดชะงักของระบบเทคโนโลยีสารสนเทศมากกว่า 12-24 ชั่วโมง</t>
  </si>
  <si>
    <t>ระยะเวลาการหยุดชะงักของระบบเทคโนโลยีสารสนเทศมากกว่า 3-12 ชั่วโมง</t>
  </si>
  <si>
    <t>ระยะเวลาการหยุดชะงักของระบบเทคโนโลยีสารสนเทศมากกว่า 1-3  ชั่วโมง</t>
  </si>
  <si>
    <t>ระยะเวลาการหยุดชะงักของระบบเทคโนโลยีสารสนเทศน้อยกว่า หรือเท่ากับ 1 ชั่วโมง</t>
  </si>
  <si>
    <t>ศ</t>
  </si>
  <si>
    <t>ปัจจัยเสี่ยง</t>
  </si>
  <si>
    <t>ภายใน</t>
  </si>
  <si>
    <t>ภายนอก</t>
  </si>
  <si>
    <t>√</t>
  </si>
  <si>
    <t>ผลกระทบที่คาดว่าจะได้รับ</t>
  </si>
  <si>
    <t>โอกาสเกิดมากกว่า 30 % หรืออาจเกิดขึ้นได้เพราะเคยเกิดขึ้นแล้ว  หรืออาจเกิดขึ้นภายในรอบครึ่งปี</t>
  </si>
  <si>
    <t>โอกาส (L)</t>
  </si>
  <si>
    <t>ผลกระทบ (I)</t>
  </si>
  <si>
    <t>แผนผังเมทริกซ์ (Risk Matrix)</t>
  </si>
  <si>
    <t>L</t>
  </si>
  <si>
    <t>M</t>
  </si>
  <si>
    <t>H</t>
  </si>
  <si>
    <t>E</t>
  </si>
  <si>
    <t xml:space="preserve"> =</t>
  </si>
  <si>
    <t xml:space="preserve"> ความเสี่ยงต่ำ (Low Risk , L)</t>
  </si>
  <si>
    <t>ขอเขตพื้นที่</t>
  </si>
  <si>
    <t xml:space="preserve"> ความเสี่ยงปานกลาง (Medium  Risk , M)</t>
  </si>
  <si>
    <t xml:space="preserve"> ความเสี่ยงสูง (High  Risk ,H)</t>
  </si>
  <si>
    <t xml:space="preserve"> ความเสี่ยงสูงมาก (Extreme  Risk , E)</t>
  </si>
  <si>
    <r>
      <t xml:space="preserve">รายงานผลการดำเนินงานตามแผนบริหารความเสี่ยง </t>
    </r>
    <r>
      <rPr>
        <b/>
        <sz val="18"/>
        <color rgb="FFFF0000"/>
        <rFont val="TH SarabunPSK"/>
        <family val="2"/>
      </rPr>
      <t>XXXXX</t>
    </r>
    <r>
      <rPr>
        <b/>
        <sz val="18"/>
        <color rgb="FF002060"/>
        <rFont val="TH SarabunPSK"/>
        <family val="2"/>
      </rPr>
      <t xml:space="preserve"> มหาวิทยาลัยแม่โจ้</t>
    </r>
  </si>
  <si>
    <t>ลดความเสี่ยง</t>
  </si>
  <si>
    <t>โอนถ่ายความเสี่ยง</t>
  </si>
  <si>
    <t>ยอมรับความเสี่ยง</t>
  </si>
  <si>
    <t>ประภทความเสี่ยง</t>
  </si>
  <si>
    <t>จำนวนกิจกรรม/ประเด็นความเสี่ยง</t>
  </si>
  <si>
    <t>ตัวบ่งชี้ความเสี่ยง/สัญญาณเตือนภัย (KRI):</t>
  </si>
  <si>
    <t xml:space="preserve">1. ความเสี่ยงด้านนโยบายและกลยุทธ์
</t>
  </si>
  <si>
    <t>2. ความเสี่ยงด้านการเงิน</t>
  </si>
  <si>
    <t>3. ความเสี่ยงด้านการดำเนินงาน</t>
  </si>
  <si>
    <t xml:space="preserve">4. ความเสี่ยงด้านการปฏิบัติตามกฎระเบียบ </t>
  </si>
  <si>
    <t>5. ความเสี่ยงด้านเทคโนโลยีดิจิทัล</t>
  </si>
  <si>
    <t>6. ความเสี่ยงด้านความน่าเชื่อถือขององค์กร</t>
  </si>
  <si>
    <t>แบบฟอร์มวิเคราะห์และประเมินค่าคะแนนความเสี่ยง ประจำปีงบประมาณ พ.ศ. 2567</t>
  </si>
  <si>
    <t xml:space="preserve">   </t>
  </si>
  <si>
    <t xml:space="preserve">ค่าคะแนนความเสี่ยง </t>
  </si>
  <si>
    <t>ผลการดำเนินงานมาตรการ/กิจกรรมลดความเสี่ยง (รวมถึงปัญหาอุปสรรคและแนวทางแก้ไข)</t>
  </si>
  <si>
    <t>L/2</t>
  </si>
  <si>
    <t>L /1</t>
  </si>
  <si>
    <t>L/4</t>
  </si>
  <si>
    <t>L/3</t>
  </si>
  <si>
    <t>M/4</t>
  </si>
  <si>
    <t>M/8</t>
  </si>
  <si>
    <t>M/6</t>
  </si>
  <si>
    <t>M/9</t>
  </si>
  <si>
    <t>M/5</t>
  </si>
  <si>
    <t>H/10</t>
  </si>
  <si>
    <t>H/15</t>
  </si>
  <si>
    <t>H/12</t>
  </si>
  <si>
    <t>H/16</t>
  </si>
  <si>
    <t>E/20</t>
  </si>
  <si>
    <t>E/25</t>
  </si>
  <si>
    <t>ตัวบ่งชี้ความเสี่ยง / สัญญาณเตือนภัย (KRI) :</t>
  </si>
  <si>
    <t xml:space="preserve">ตัวชี้วัดความสำเร็จของแผน (KPI) ภาพรวม : 1.  ดำเนินกิจกรรมควบคุมตามแผนอย่างน้อยร้อยละ 80 / 2. สามารถลดความเสี่ยงให้อยู่ในระดับที่ยอมรับได้ไม่น้อยกว่าร้อยละ 80  </t>
  </si>
  <si>
    <r>
      <t>แผนบริหารจัดการความเสี่ยง ประจำปีงบประมาณ พ.ศ. 25</t>
    </r>
    <r>
      <rPr>
        <b/>
        <sz val="20"/>
        <color rgb="FFFF0000"/>
        <rFont val="TH SarabunPSK"/>
        <family val="2"/>
      </rPr>
      <t>XXXX</t>
    </r>
  </si>
  <si>
    <t>ประเด็น</t>
  </si>
  <si>
    <t xml:space="preserve">5. ความเสี่ยงด้านเทคโนโลยีดิจิทัล (Digital Technology Risk)  </t>
  </si>
  <si>
    <t>6. ความเสี่ยงด้านความน่าเชื่อถือขององค์กร (Reputation Risk)</t>
  </si>
  <si>
    <t>ผู้รับผิดชอบประเด็น/กิจกรรม</t>
  </si>
  <si>
    <t>ปัจจัยที่นำไปสู่ประเด็นความเสี่ยง</t>
  </si>
  <si>
    <t>มาตรการ/
กิจกรรมลดความเสี่ยงที่มี</t>
  </si>
  <si>
    <t>(18)</t>
  </si>
  <si>
    <t>เป้าหมาย</t>
  </si>
  <si>
    <t>KRI</t>
  </si>
  <si>
    <t>ผล</t>
  </si>
  <si>
    <t xml:space="preserve">ผ่านความเห็นชอบจากคณะกรรมการบริหารจัดการความเสี่ยงและการควบคุมภายใน คราวประชุมครั้งที่   00/0000 เมื่อวันที่ </t>
  </si>
  <si>
    <t xml:space="preserve">ผ่านความเห็นชอบจากคณะกรรมการบริหารส่วนงาน คราวประชุมครั้งที่ 00/0000 เมื่อวันที่ </t>
  </si>
  <si>
    <t>รหัสความเสี่ยง</t>
  </si>
  <si>
    <t xml:space="preserve">        ค่าคะแนนความเสี่ยง (ก่อน)       ดำเนินกิจกรรม</t>
  </si>
  <si>
    <t xml:space="preserve">        ค่าคะแนนความเสี่ยง ที่ยอมรับได้      (Risk Appetite)</t>
  </si>
  <si>
    <t>ผู้รับผิดชอบกิจกรรม</t>
  </si>
  <si>
    <t>s1</t>
  </si>
  <si>
    <t>F1</t>
  </si>
  <si>
    <t>O1</t>
  </si>
  <si>
    <t>C1</t>
  </si>
  <si>
    <t>D1</t>
  </si>
  <si>
    <t>R1</t>
  </si>
  <si>
    <t xml:space="preserve">ความเสี่ยงด้านนโยบายและกลยุทธ์
(Strategic Risk)  
</t>
  </si>
  <si>
    <t xml:space="preserve">ความเสี่ยงด้านการเงิน (Financial Risk)  </t>
  </si>
  <si>
    <t>ความเสี่ยงด้านการดำเนินงาน  (Operational Risk)</t>
  </si>
  <si>
    <t xml:space="preserve">ความเสี่ยงด้านการปฏิบัติตามกฎระเบียบ (Compliance Risk)  </t>
  </si>
  <si>
    <t>ความเสี่ยงด้านเทคโนโลยีดิจิทัล (Digital Technology Risk)</t>
  </si>
  <si>
    <t xml:space="preserve">ความเสี่ยงภาพลักษ์องค์กร (Reputation Risk) </t>
  </si>
  <si>
    <t>สรุปการจัดทำแผนการบริหารจัดการความเสี่ยง ประจำปีงบประมาณ 2568</t>
  </si>
  <si>
    <t>สรุปผลการดำเนินงานตามแผนบริหารความเสี่ยง  ประจำปีงบประมาณ 2568 รอบ 6 เดือน ณ วันที่  31  มีนาคม   2568</t>
  </si>
  <si>
    <r>
      <t xml:space="preserve"> ประจำปีงบประมาณ พ.ศ. </t>
    </r>
    <r>
      <rPr>
        <b/>
        <sz val="18"/>
        <color rgb="FFFF0000"/>
        <rFont val="TH SarabunPSK"/>
        <family val="2"/>
      </rPr>
      <t>2568  รอบ 6 เดือน ณ วันที่  31  มีนาคม  2568</t>
    </r>
  </si>
  <si>
    <t xml:space="preserve"> (KRI)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</si>
</sst>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฿&quot;#,##0.00"/>
    <numFmt numFmtId="165" formatCode="[$-107041E]d\ mmm\ yy;@"/>
  </numFmts>
  <fonts count="71">
    <font>
      <sz val="11"/>
      <color theme="1"/>
      <name val="Calibri"/>
      <family val="2"/>
      <charset val="222"/>
      <scheme val="minor"/>
    </font>
    <font>
      <sz val="14"/>
      <name val="TH Niramit AS"/>
    </font>
    <font>
      <b/>
      <sz val="1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9"/>
      <color indexed="81"/>
      <name val="Tahoma"/>
      <family val="2"/>
    </font>
    <font>
      <b/>
      <sz val="13"/>
      <name val="TH SarabunPSK"/>
      <family val="2"/>
    </font>
    <font>
      <u/>
      <sz val="11"/>
      <color theme="10"/>
      <name val="Tahoma"/>
      <family val="2"/>
      <charset val="222"/>
    </font>
    <font>
      <sz val="16"/>
      <color theme="1"/>
      <name val="TH SarabunPSK"/>
      <family val="2"/>
    </font>
    <font>
      <b/>
      <sz val="18"/>
      <color rgb="FF0070C0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color rgb="FFFF0000"/>
      <name val="TH SarabunPSK"/>
      <family val="2"/>
    </font>
    <font>
      <b/>
      <sz val="20"/>
      <color rgb="FFFF0000"/>
      <name val="TH SarabunPSK"/>
      <family val="2"/>
    </font>
    <font>
      <sz val="18"/>
      <name val="TH SarabunPSK"/>
      <family val="2"/>
    </font>
    <font>
      <sz val="16"/>
      <name val="TH Niramit AS"/>
    </font>
    <font>
      <b/>
      <sz val="16"/>
      <name val="TH Niramit AS"/>
    </font>
    <font>
      <sz val="11"/>
      <color theme="1"/>
      <name val="TH Niramit AS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0070C0"/>
      <name val="TH SarabunPSK"/>
      <family val="2"/>
    </font>
    <font>
      <b/>
      <sz val="20"/>
      <name val="TH SarabunPSK"/>
      <family val="2"/>
    </font>
    <font>
      <b/>
      <u/>
      <sz val="16"/>
      <color theme="10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9" tint="-0.499984740745262"/>
      <name val="TH SarabunPSK"/>
      <family val="2"/>
    </font>
    <font>
      <b/>
      <u/>
      <sz val="16"/>
      <name val="TH SarabunPSK"/>
      <family val="2"/>
    </font>
    <font>
      <b/>
      <sz val="16"/>
      <color rgb="FF002060"/>
      <name val="TH SarabunPSK"/>
      <family val="2"/>
    </font>
    <font>
      <b/>
      <sz val="16"/>
      <color rgb="FF774A0F"/>
      <name val="TH SarabunPSK"/>
      <family val="2"/>
    </font>
    <font>
      <b/>
      <sz val="16"/>
      <color theme="5" tint="-0.499984740745262"/>
      <name val="TH SarabunPSK"/>
      <family val="2"/>
    </font>
    <font>
      <b/>
      <sz val="20"/>
      <color rgb="FFC00000"/>
      <name val="TH SarabunPSK"/>
      <family val="2"/>
    </font>
    <font>
      <b/>
      <sz val="20"/>
      <color rgb="FF002060"/>
      <name val="TH SarabunPSK"/>
      <family val="2"/>
    </font>
    <font>
      <b/>
      <u/>
      <sz val="16"/>
      <color rgb="FF002060"/>
      <name val="TH SarabunPSK"/>
      <family val="2"/>
    </font>
    <font>
      <b/>
      <u/>
      <sz val="16"/>
      <color theme="9" tint="-0.499984740745262"/>
      <name val="TH SarabunPSK"/>
      <family val="2"/>
    </font>
    <font>
      <b/>
      <sz val="18"/>
      <color rgb="FF002060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color rgb="FF0070C0"/>
      <name val="TH SarabunPSK"/>
      <family val="2"/>
    </font>
    <font>
      <b/>
      <u/>
      <sz val="20"/>
      <color theme="0"/>
      <name val="TH SarabunPSK"/>
      <family val="2"/>
    </font>
    <font>
      <b/>
      <sz val="22"/>
      <color theme="9" tint="-0.499984740745262"/>
      <name val="TH SarabunPSK"/>
      <family val="2"/>
    </font>
    <font>
      <b/>
      <sz val="14"/>
      <color rgb="FF00B050"/>
      <name val="TH SarabunPSK"/>
      <family val="2"/>
    </font>
    <font>
      <b/>
      <sz val="18"/>
      <color rgb="FF00B050"/>
      <name val="TH SarabunPSK"/>
      <family val="2"/>
    </font>
    <font>
      <b/>
      <u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8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Calibri"/>
      <family val="2"/>
    </font>
    <font>
      <b/>
      <sz val="18"/>
      <color rgb="FFC00000"/>
      <name val="TH SarabunPSK"/>
      <family val="2"/>
    </font>
    <font>
      <sz val="16"/>
      <color rgb="FFC00000"/>
      <name val="TH SarabunPSK"/>
      <family val="2"/>
    </font>
    <font>
      <b/>
      <sz val="18"/>
      <color rgb="FF7030A0"/>
      <name val="TH SarabunPSK"/>
      <family val="2"/>
    </font>
    <font>
      <b/>
      <sz val="18"/>
      <color theme="6" tint="-0.499984740745262"/>
      <name val="TH SarabunPSK"/>
      <family val="2"/>
    </font>
    <font>
      <sz val="16"/>
      <color theme="5" tint="-0.499984740745262"/>
      <name val="TH SarabunPSK"/>
      <family val="2"/>
    </font>
    <font>
      <b/>
      <sz val="18"/>
      <color theme="9" tint="-0.499984740745262"/>
      <name val="TH SarabunPSK"/>
      <family val="2"/>
    </font>
    <font>
      <b/>
      <sz val="18"/>
      <color rgb="FFAE1C9D"/>
      <name val="TH SarabunPSK"/>
      <family val="2"/>
    </font>
    <font>
      <b/>
      <sz val="18"/>
      <color theme="5" tint="-0.499984740745262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8"/>
      <color theme="1"/>
      <name val="Angsana New"/>
      <family val="1"/>
    </font>
    <font>
      <b/>
      <u/>
      <sz val="20"/>
      <color rgb="FF002060"/>
      <name val="TH SarabunPSK"/>
      <family val="2"/>
    </font>
    <font>
      <b/>
      <sz val="14"/>
      <name val="TH Niramit AS"/>
    </font>
    <font>
      <b/>
      <sz val="16"/>
      <color rgb="FF7030A0"/>
      <name val="TH SarabunPSK"/>
      <family val="2"/>
    </font>
    <font>
      <b/>
      <u/>
      <sz val="20"/>
      <name val="TH SarabunPSK"/>
      <family val="2"/>
    </font>
    <font>
      <b/>
      <sz val="16"/>
      <color rgb="FFE852D3"/>
      <name val="TH SarabunPSK"/>
      <family val="2"/>
    </font>
    <font>
      <b/>
      <sz val="14"/>
      <color theme="9" tint="-0.249977111117893"/>
      <name val="TH SarabunPSK"/>
      <family val="2"/>
    </font>
    <font>
      <b/>
      <sz val="14"/>
      <color rgb="FFC00000"/>
      <name val="TH SarabunPSK"/>
      <family val="2"/>
    </font>
    <font>
      <sz val="11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5B60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09B2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2">
    <xf numFmtId="0" fontId="0" fillId="0" borderId="0" xfId="0"/>
    <xf numFmtId="0" fontId="4" fillId="0" borderId="0" xfId="0" applyFont="1"/>
    <xf numFmtId="0" fontId="3" fillId="0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/>
    <xf numFmtId="0" fontId="6" fillId="0" borderId="0" xfId="0" applyFont="1" applyFill="1" applyAlignment="1"/>
    <xf numFmtId="0" fontId="13" fillId="0" borderId="0" xfId="0" applyFont="1"/>
    <xf numFmtId="0" fontId="14" fillId="0" borderId="0" xfId="0" applyFont="1"/>
    <xf numFmtId="0" fontId="14" fillId="0" borderId="0" xfId="0" applyFont="1" applyAlignment="1"/>
    <xf numFmtId="0" fontId="1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2" fillId="0" borderId="0" xfId="0" applyFont="1" applyBorder="1" applyAlignment="1"/>
    <xf numFmtId="0" fontId="1" fillId="0" borderId="0" xfId="0" applyFont="1" applyFill="1"/>
    <xf numFmtId="0" fontId="4" fillId="2" borderId="0" xfId="0" applyFont="1" applyFill="1"/>
    <xf numFmtId="0" fontId="17" fillId="0" borderId="0" xfId="0" applyFont="1"/>
    <xf numFmtId="0" fontId="19" fillId="0" borderId="0" xfId="0" applyFont="1"/>
    <xf numFmtId="0" fontId="18" fillId="0" borderId="0" xfId="0" applyFont="1" applyBorder="1"/>
    <xf numFmtId="0" fontId="17" fillId="2" borderId="0" xfId="0" applyFont="1" applyFill="1"/>
    <xf numFmtId="0" fontId="0" fillId="2" borderId="0" xfId="0" applyFill="1"/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 wrapText="1"/>
    </xf>
    <xf numFmtId="165" fontId="3" fillId="2" borderId="2" xfId="0" applyNumberFormat="1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3" fillId="2" borderId="5" xfId="0" applyNumberFormat="1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4" fillId="2" borderId="5" xfId="0" quotePrefix="1" applyFont="1" applyFill="1" applyBorder="1" applyAlignment="1">
      <alignment horizontal="center" vertical="top" wrapText="1"/>
    </xf>
    <xf numFmtId="0" fontId="24" fillId="2" borderId="5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164" fontId="4" fillId="2" borderId="5" xfId="0" applyNumberFormat="1" applyFont="1" applyFill="1" applyBorder="1" applyAlignment="1">
      <alignment vertical="top" wrapText="1"/>
    </xf>
    <xf numFmtId="164" fontId="4" fillId="0" borderId="5" xfId="0" applyNumberFormat="1" applyFont="1" applyBorder="1" applyAlignment="1">
      <alignment vertical="top" wrapText="1"/>
    </xf>
    <xf numFmtId="0" fontId="32" fillId="2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7" fillId="2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0" fillId="2" borderId="2" xfId="0" applyFont="1" applyFill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21" fillId="0" borderId="0" xfId="0" applyFont="1" applyBorder="1"/>
    <xf numFmtId="0" fontId="10" fillId="2" borderId="0" xfId="0" applyFont="1" applyFill="1" applyBorder="1"/>
    <xf numFmtId="0" fontId="21" fillId="2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vertical="top"/>
    </xf>
    <xf numFmtId="0" fontId="2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1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165" fontId="4" fillId="2" borderId="0" xfId="0" applyNumberFormat="1" applyFont="1" applyFill="1" applyBorder="1" applyAlignment="1">
      <alignment vertical="top" wrapText="1"/>
    </xf>
    <xf numFmtId="0" fontId="5" fillId="0" borderId="0" xfId="0" applyFont="1" applyFill="1" applyAlignment="1"/>
    <xf numFmtId="0" fontId="4" fillId="0" borderId="0" xfId="0" applyFont="1" applyFill="1"/>
    <xf numFmtId="0" fontId="23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24" fillId="0" borderId="0" xfId="0" applyFont="1" applyBorder="1" applyAlignment="1">
      <alignment horizontal="left" vertical="center"/>
    </xf>
    <xf numFmtId="165" fontId="3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21" fillId="2" borderId="0" xfId="0" applyFont="1" applyFill="1" applyBorder="1" applyAlignment="1">
      <alignment horizontal="center"/>
    </xf>
    <xf numFmtId="2" fontId="21" fillId="2" borderId="0" xfId="0" applyNumberFormat="1" applyFont="1" applyFill="1" applyBorder="1" applyAlignment="1">
      <alignment horizontal="center" vertical="top"/>
    </xf>
    <xf numFmtId="0" fontId="39" fillId="2" borderId="0" xfId="0" applyFont="1" applyFill="1" applyBorder="1" applyAlignment="1">
      <alignment vertical="center"/>
    </xf>
    <xf numFmtId="2" fontId="30" fillId="2" borderId="0" xfId="0" applyNumberFormat="1" applyFont="1" applyFill="1" applyBorder="1" applyAlignment="1">
      <alignment vertical="center"/>
    </xf>
    <xf numFmtId="0" fontId="5" fillId="4" borderId="5" xfId="0" quotePrefix="1" applyFont="1" applyFill="1" applyBorder="1" applyAlignment="1" applyProtection="1">
      <alignment horizontal="center"/>
    </xf>
    <xf numFmtId="0" fontId="5" fillId="4" borderId="5" xfId="0" quotePrefix="1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4" borderId="6" xfId="0" quotePrefix="1" applyFont="1" applyFill="1" applyBorder="1" applyAlignment="1">
      <alignment horizontal="center" vertical="top" wrapText="1"/>
    </xf>
    <xf numFmtId="0" fontId="5" fillId="4" borderId="5" xfId="0" quotePrefix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165" fontId="3" fillId="2" borderId="0" xfId="0" applyNumberFormat="1" applyFont="1" applyFill="1" applyBorder="1" applyAlignment="1">
      <alignment vertical="top" wrapText="1"/>
    </xf>
    <xf numFmtId="0" fontId="23" fillId="0" borderId="0" xfId="0" applyFont="1" applyBorder="1" applyAlignment="1"/>
    <xf numFmtId="0" fontId="22" fillId="0" borderId="0" xfId="0" applyFont="1" applyBorder="1" applyAlignment="1"/>
    <xf numFmtId="0" fontId="27" fillId="0" borderId="0" xfId="0" applyFont="1" applyBorder="1" applyAlignment="1"/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0" fontId="24" fillId="2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164" fontId="4" fillId="2" borderId="5" xfId="0" applyNumberFormat="1" applyFont="1" applyFill="1" applyBorder="1" applyAlignment="1">
      <alignment horizontal="left" vertical="top" wrapText="1"/>
    </xf>
    <xf numFmtId="0" fontId="4" fillId="2" borderId="5" xfId="0" quotePrefix="1" applyFont="1" applyFill="1" applyBorder="1" applyAlignment="1">
      <alignment horizontal="left" vertical="top" wrapText="1"/>
    </xf>
    <xf numFmtId="0" fontId="4" fillId="2" borderId="2" xfId="0" quotePrefix="1" applyFont="1" applyFill="1" applyBorder="1" applyAlignment="1">
      <alignment horizontal="left" vertical="top" wrapText="1"/>
    </xf>
    <xf numFmtId="0" fontId="42" fillId="2" borderId="2" xfId="0" applyFont="1" applyFill="1" applyBorder="1" applyAlignment="1">
      <alignment horizontal="center" vertical="top" wrapText="1"/>
    </xf>
    <xf numFmtId="0" fontId="42" fillId="2" borderId="5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center" vertical="top" wrapText="1"/>
    </xf>
    <xf numFmtId="0" fontId="3" fillId="2" borderId="0" xfId="0" applyFont="1" applyFill="1"/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2" fontId="21" fillId="2" borderId="0" xfId="0" applyNumberFormat="1" applyFont="1" applyFill="1" applyBorder="1"/>
    <xf numFmtId="0" fontId="21" fillId="2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2" fontId="45" fillId="0" borderId="0" xfId="0" applyNumberFormat="1" applyFont="1" applyBorder="1"/>
    <xf numFmtId="0" fontId="45" fillId="0" borderId="0" xfId="0" applyFont="1" applyBorder="1"/>
    <xf numFmtId="0" fontId="37" fillId="7" borderId="4" xfId="0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 vertical="top" wrapText="1"/>
    </xf>
    <xf numFmtId="0" fontId="46" fillId="0" borderId="0" xfId="0" applyFont="1"/>
    <xf numFmtId="0" fontId="11" fillId="0" borderId="0" xfId="0" applyFont="1" applyBorder="1" applyAlignment="1">
      <alignment vertical="top"/>
    </xf>
    <xf numFmtId="0" fontId="45" fillId="0" borderId="0" xfId="0" applyFont="1" applyBorder="1" applyAlignment="1">
      <alignment vertical="top"/>
    </xf>
    <xf numFmtId="2" fontId="45" fillId="2" borderId="0" xfId="0" applyNumberFormat="1" applyFont="1" applyFill="1" applyBorder="1" applyAlignment="1">
      <alignment horizontal="center" vertical="top"/>
    </xf>
    <xf numFmtId="0" fontId="46" fillId="0" borderId="0" xfId="0" applyFont="1" applyAlignment="1">
      <alignment vertical="top"/>
    </xf>
    <xf numFmtId="2" fontId="21" fillId="2" borderId="13" xfId="0" applyNumberFormat="1" applyFont="1" applyFill="1" applyBorder="1"/>
    <xf numFmtId="0" fontId="47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3" fillId="4" borderId="4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21" fillId="12" borderId="5" xfId="0" applyFont="1" applyFill="1" applyBorder="1" applyAlignment="1">
      <alignment horizontal="center"/>
    </xf>
    <xf numFmtId="0" fontId="50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left"/>
    </xf>
    <xf numFmtId="0" fontId="50" fillId="14" borderId="5" xfId="0" applyFont="1" applyFill="1" applyBorder="1" applyAlignment="1">
      <alignment horizontal="center" vertical="center"/>
    </xf>
    <xf numFmtId="0" fontId="21" fillId="15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0" fillId="16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/>
    </xf>
    <xf numFmtId="0" fontId="21" fillId="2" borderId="5" xfId="0" applyFont="1" applyFill="1" applyBorder="1" applyAlignment="1">
      <alignment horizontal="left" vertical="center" wrapText="1"/>
    </xf>
    <xf numFmtId="0" fontId="18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11" fillId="2" borderId="5" xfId="0" quotePrefix="1" applyFont="1" applyFill="1" applyBorder="1" applyAlignment="1">
      <alignment horizontal="center" vertical="top" wrapText="1"/>
    </xf>
    <xf numFmtId="0" fontId="11" fillId="2" borderId="5" xfId="0" quotePrefix="1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top" wrapText="1"/>
    </xf>
    <xf numFmtId="0" fontId="1" fillId="0" borderId="0" xfId="0" applyFont="1"/>
    <xf numFmtId="0" fontId="3" fillId="0" borderId="0" xfId="0" applyFont="1"/>
    <xf numFmtId="0" fontId="10" fillId="2" borderId="3" xfId="0" applyFont="1" applyFill="1" applyBorder="1" applyAlignment="1">
      <alignment vertical="top" wrapText="1"/>
    </xf>
    <xf numFmtId="164" fontId="4" fillId="2" borderId="3" xfId="0" applyNumberFormat="1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2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164" fontId="53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52" fillId="2" borderId="2" xfId="0" applyFont="1" applyFill="1" applyBorder="1" applyAlignment="1">
      <alignment horizontal="left" vertical="top" wrapText="1"/>
    </xf>
    <xf numFmtId="0" fontId="52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164" fontId="4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164" fontId="4" fillId="2" borderId="2" xfId="0" applyNumberFormat="1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56" fillId="2" borderId="3" xfId="0" applyFont="1" applyFill="1" applyBorder="1" applyAlignment="1">
      <alignment vertical="top" wrapText="1"/>
    </xf>
    <xf numFmtId="0" fontId="56" fillId="2" borderId="3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57" fillId="2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54" fillId="2" borderId="3" xfId="0" applyFont="1" applyFill="1" applyBorder="1" applyAlignment="1">
      <alignment horizontal="left" vertical="top" wrapText="1"/>
    </xf>
    <xf numFmtId="0" fontId="54" fillId="2" borderId="1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59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top" wrapText="1"/>
    </xf>
    <xf numFmtId="0" fontId="27" fillId="2" borderId="0" xfId="0" applyFont="1" applyFill="1" applyAlignment="1">
      <alignment horizontal="center" vertical="top" wrapText="1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 wrapText="1"/>
    </xf>
    <xf numFmtId="0" fontId="5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1" fillId="2" borderId="0" xfId="0" applyFont="1" applyFill="1"/>
    <xf numFmtId="0" fontId="61" fillId="2" borderId="0" xfId="0" applyFont="1" applyFill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60" fillId="18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0" fillId="19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19" borderId="5" xfId="0" applyFont="1" applyFill="1" applyBorder="1" applyAlignment="1">
      <alignment horizontal="center" vertical="center"/>
    </xf>
    <xf numFmtId="0" fontId="45" fillId="15" borderId="5" xfId="0" applyFont="1" applyFill="1" applyBorder="1" applyAlignment="1">
      <alignment horizontal="center" vertical="center"/>
    </xf>
    <xf numFmtId="0" fontId="45" fillId="18" borderId="5" xfId="0" applyFont="1" applyFill="1" applyBorder="1" applyAlignment="1">
      <alignment horizontal="center" vertical="center"/>
    </xf>
    <xf numFmtId="0" fontId="45" fillId="13" borderId="5" xfId="0" applyFont="1" applyFill="1" applyBorder="1" applyAlignment="1">
      <alignment horizontal="center" vertical="center"/>
    </xf>
    <xf numFmtId="0" fontId="60" fillId="13" borderId="6" xfId="0" applyFont="1" applyFill="1" applyBorder="1" applyAlignment="1">
      <alignment horizontal="center" vertical="center"/>
    </xf>
    <xf numFmtId="0" fontId="60" fillId="18" borderId="6" xfId="0" applyFont="1" applyFill="1" applyBorder="1" applyAlignment="1">
      <alignment horizontal="center" vertical="center"/>
    </xf>
    <xf numFmtId="0" fontId="60" fillId="15" borderId="6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14" xfId="0" applyFill="1" applyBorder="1"/>
    <xf numFmtId="0" fontId="0" fillId="2" borderId="0" xfId="0" applyFill="1" applyBorder="1" applyAlignment="1"/>
    <xf numFmtId="0" fontId="25" fillId="0" borderId="0" xfId="0" applyFont="1" applyAlignment="1">
      <alignment horizontal="left" vertical="top"/>
    </xf>
    <xf numFmtId="164" fontId="4" fillId="2" borderId="3" xfId="0" applyNumberFormat="1" applyFont="1" applyFill="1" applyBorder="1" applyAlignment="1">
      <alignment horizontal="left" vertical="top" wrapText="1"/>
    </xf>
    <xf numFmtId="0" fontId="43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37" fillId="3" borderId="7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top" wrapText="1"/>
    </xf>
    <xf numFmtId="0" fontId="64" fillId="2" borderId="5" xfId="0" applyFont="1" applyFill="1" applyBorder="1" applyAlignment="1">
      <alignment horizontal="center" vertical="top" wrapText="1"/>
    </xf>
    <xf numFmtId="0" fontId="64" fillId="14" borderId="5" xfId="0" applyFont="1" applyFill="1" applyBorder="1" applyAlignment="1">
      <alignment horizontal="center" vertical="top" wrapText="1"/>
    </xf>
    <xf numFmtId="0" fontId="65" fillId="0" borderId="2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left" vertical="top" wrapText="1"/>
    </xf>
    <xf numFmtId="0" fontId="37" fillId="0" borderId="0" xfId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8" fillId="2" borderId="0" xfId="0" applyFont="1" applyFill="1"/>
    <xf numFmtId="0" fontId="58" fillId="2" borderId="2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4" fillId="20" borderId="5" xfId="0" applyFont="1" applyFill="1" applyBorder="1" applyAlignment="1">
      <alignment horizontal="center" vertical="top" wrapText="1"/>
    </xf>
    <xf numFmtId="0" fontId="64" fillId="15" borderId="5" xfId="0" applyFont="1" applyFill="1" applyBorder="1" applyAlignment="1">
      <alignment horizontal="center" vertical="top" wrapText="1"/>
    </xf>
    <xf numFmtId="0" fontId="64" fillId="16" borderId="5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4" fillId="2" borderId="0" xfId="0" applyFont="1" applyFill="1" applyAlignment="1">
      <alignment horizontal="left"/>
    </xf>
    <xf numFmtId="0" fontId="34" fillId="2" borderId="0" xfId="0" applyFont="1" applyFill="1" applyBorder="1" applyAlignment="1">
      <alignment horizontal="left" vertical="top"/>
    </xf>
    <xf numFmtId="0" fontId="18" fillId="0" borderId="0" xfId="0" applyFont="1" applyAlignment="1">
      <alignment vertical="top" wrapText="1"/>
    </xf>
    <xf numFmtId="0" fontId="27" fillId="2" borderId="2" xfId="0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65" fillId="2" borderId="5" xfId="0" applyFont="1" applyFill="1" applyBorder="1" applyAlignment="1">
      <alignment horizontal="center" vertical="top" wrapText="1"/>
    </xf>
    <xf numFmtId="0" fontId="67" fillId="2" borderId="5" xfId="0" applyFont="1" applyFill="1" applyBorder="1" applyAlignment="1">
      <alignment horizontal="center" vertical="top" wrapText="1"/>
    </xf>
    <xf numFmtId="0" fontId="64" fillId="18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10" fillId="2" borderId="9" xfId="0" applyFont="1" applyFill="1" applyBorder="1" applyAlignment="1">
      <alignment vertical="top" wrapText="1"/>
    </xf>
    <xf numFmtId="0" fontId="21" fillId="2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0" borderId="5" xfId="0" applyFont="1" applyFill="1" applyBorder="1" applyAlignment="1">
      <alignment horizontal="center" vertical="top" wrapText="1"/>
    </xf>
    <xf numFmtId="0" fontId="6" fillId="14" borderId="5" xfId="0" applyFont="1" applyFill="1" applyBorder="1" applyAlignment="1">
      <alignment horizontal="center" vertical="top" wrapText="1"/>
    </xf>
    <xf numFmtId="0" fontId="68" fillId="2" borderId="2" xfId="0" applyFont="1" applyFill="1" applyBorder="1" applyAlignment="1">
      <alignment horizontal="center" vertical="top" wrapText="1"/>
    </xf>
    <xf numFmtId="0" fontId="6" fillId="15" borderId="5" xfId="0" applyFont="1" applyFill="1" applyBorder="1" applyAlignment="1">
      <alignment horizontal="center" vertical="top" wrapText="1"/>
    </xf>
    <xf numFmtId="0" fontId="69" fillId="2" borderId="2" xfId="0" applyFont="1" applyFill="1" applyBorder="1" applyAlignment="1">
      <alignment horizontal="center" vertical="top" wrapText="1"/>
    </xf>
    <xf numFmtId="0" fontId="6" fillId="16" borderId="5" xfId="0" applyFont="1" applyFill="1" applyBorder="1" applyAlignment="1">
      <alignment horizontal="center" vertical="top" wrapText="1"/>
    </xf>
    <xf numFmtId="0" fontId="70" fillId="0" borderId="0" xfId="0" applyFont="1"/>
    <xf numFmtId="0" fontId="21" fillId="0" borderId="0" xfId="0" applyFont="1"/>
    <xf numFmtId="0" fontId="4" fillId="2" borderId="2" xfId="0" applyFont="1" applyFill="1" applyBorder="1" applyAlignment="1">
      <alignment horizontal="left" vertical="top" wrapText="1"/>
    </xf>
    <xf numFmtId="0" fontId="47" fillId="2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65" fillId="2" borderId="2" xfId="0" applyFont="1" applyFill="1" applyBorder="1" applyAlignment="1">
      <alignment horizontal="left" vertical="top" wrapText="1"/>
    </xf>
    <xf numFmtId="0" fontId="67" fillId="2" borderId="5" xfId="0" applyFont="1" applyFill="1" applyBorder="1" applyAlignment="1">
      <alignment horizontal="left" vertical="top" wrapText="1"/>
    </xf>
    <xf numFmtId="0" fontId="9" fillId="4" borderId="0" xfId="1" applyFill="1" applyAlignment="1" applyProtection="1">
      <alignment horizontal="center" vertical="center"/>
    </xf>
    <xf numFmtId="0" fontId="47" fillId="2" borderId="1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63" fillId="2" borderId="0" xfId="0" applyFont="1" applyFill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45" fillId="10" borderId="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righ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7" fillId="2" borderId="2" xfId="0" applyFont="1" applyFill="1" applyBorder="1" applyAlignment="1">
      <alignment horizontal="left" vertical="top" wrapText="1"/>
    </xf>
    <xf numFmtId="0" fontId="57" fillId="2" borderId="3" xfId="0" applyFont="1" applyFill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57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34" fillId="2" borderId="0" xfId="0" applyFont="1" applyFill="1" applyAlignment="1">
      <alignment horizontal="center"/>
    </xf>
    <xf numFmtId="0" fontId="34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58" fillId="2" borderId="2" xfId="0" applyFont="1" applyFill="1" applyBorder="1" applyAlignment="1">
      <alignment horizontal="left" vertical="top" wrapText="1"/>
    </xf>
    <xf numFmtId="0" fontId="58" fillId="2" borderId="3" xfId="0" applyFont="1" applyFill="1" applyBorder="1" applyAlignment="1">
      <alignment horizontal="left" vertical="top" wrapText="1"/>
    </xf>
    <xf numFmtId="0" fontId="58" fillId="2" borderId="1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left" vertical="top" wrapText="1"/>
    </xf>
    <xf numFmtId="0" fontId="43" fillId="2" borderId="3" xfId="0" applyFont="1" applyFill="1" applyBorder="1" applyAlignment="1">
      <alignment horizontal="left" vertical="top" wrapText="1"/>
    </xf>
    <xf numFmtId="0" fontId="55" fillId="2" borderId="2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54" fillId="2" borderId="2" xfId="0" applyFont="1" applyFill="1" applyBorder="1" applyAlignment="1">
      <alignment horizontal="left" vertical="top" wrapText="1"/>
    </xf>
    <xf numFmtId="0" fontId="54" fillId="2" borderId="3" xfId="0" applyFont="1" applyFill="1" applyBorder="1" applyAlignment="1">
      <alignment horizontal="left" vertical="top" wrapText="1"/>
    </xf>
    <xf numFmtId="0" fontId="21" fillId="0" borderId="15" xfId="1" applyFont="1" applyBorder="1" applyAlignment="1" applyProtection="1">
      <alignment horizontal="center" vertical="top" wrapText="1"/>
    </xf>
    <xf numFmtId="0" fontId="21" fillId="0" borderId="4" xfId="1" applyFont="1" applyBorder="1" applyAlignment="1" applyProtection="1">
      <alignment horizontal="center" vertical="top" wrapText="1"/>
    </xf>
    <xf numFmtId="0" fontId="21" fillId="0" borderId="11" xfId="1" applyFont="1" applyBorder="1" applyAlignment="1" applyProtection="1">
      <alignment horizontal="center" vertical="top" wrapText="1"/>
    </xf>
    <xf numFmtId="0" fontId="25" fillId="3" borderId="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17" fontId="5" fillId="0" borderId="0" xfId="0" applyNumberFormat="1" applyFont="1" applyAlignment="1">
      <alignment horizontal="center" vertical="top"/>
    </xf>
    <xf numFmtId="0" fontId="21" fillId="0" borderId="6" xfId="1" applyFont="1" applyBorder="1" applyAlignment="1" applyProtection="1">
      <alignment horizontal="center" vertical="top" wrapText="1"/>
    </xf>
    <xf numFmtId="0" fontId="21" fillId="0" borderId="7" xfId="1" applyFont="1" applyBorder="1" applyAlignment="1" applyProtection="1">
      <alignment horizontal="center" vertical="top" wrapText="1"/>
    </xf>
    <xf numFmtId="0" fontId="21" fillId="0" borderId="8" xfId="1" applyFont="1" applyBorder="1" applyAlignment="1" applyProtection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3" fillId="21" borderId="0" xfId="0" applyFont="1" applyFill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1" fillId="0" borderId="6" xfId="1" applyFont="1" applyBorder="1" applyAlignment="1" applyProtection="1">
      <alignment horizontal="left" vertical="top" wrapText="1"/>
    </xf>
    <xf numFmtId="0" fontId="21" fillId="0" borderId="7" xfId="1" applyFont="1" applyBorder="1" applyAlignment="1" applyProtection="1">
      <alignment horizontal="left" vertical="top" wrapText="1"/>
    </xf>
    <xf numFmtId="0" fontId="21" fillId="0" borderId="8" xfId="1" applyFont="1" applyBorder="1" applyAlignment="1" applyProtection="1">
      <alignment horizontal="left" vertical="top" wrapText="1"/>
    </xf>
    <xf numFmtId="0" fontId="21" fillId="0" borderId="12" xfId="1" applyFont="1" applyBorder="1" applyAlignment="1" applyProtection="1">
      <alignment horizontal="center" vertical="top" wrapText="1"/>
    </xf>
    <xf numFmtId="0" fontId="21" fillId="0" borderId="13" xfId="1" applyFont="1" applyBorder="1" applyAlignment="1" applyProtection="1">
      <alignment horizontal="center" vertical="top" wrapText="1"/>
    </xf>
    <xf numFmtId="0" fontId="21" fillId="0" borderId="9" xfId="1" applyFont="1" applyBorder="1" applyAlignment="1" applyProtection="1">
      <alignment horizontal="center" vertical="top" wrapText="1"/>
    </xf>
    <xf numFmtId="0" fontId="36" fillId="0" borderId="6" xfId="1" applyFont="1" applyBorder="1" applyAlignment="1" applyProtection="1">
      <alignment horizontal="center" vertical="center" wrapText="1"/>
    </xf>
    <xf numFmtId="0" fontId="36" fillId="0" borderId="7" xfId="1" applyFont="1" applyBorder="1" applyAlignment="1" applyProtection="1">
      <alignment horizontal="center" vertical="center" wrapText="1"/>
    </xf>
    <xf numFmtId="0" fontId="36" fillId="0" borderId="8" xfId="1" applyFont="1" applyBorder="1" applyAlignment="1" applyProtection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6" fillId="7" borderId="0" xfId="0" applyFont="1" applyFill="1" applyAlignment="1">
      <alignment horizontal="center" vertical="center"/>
    </xf>
    <xf numFmtId="0" fontId="26" fillId="0" borderId="0" xfId="1" applyFont="1" applyAlignment="1" applyProtection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5" fillId="0" borderId="6" xfId="1" applyFont="1" applyBorder="1" applyAlignment="1" applyProtection="1">
      <alignment horizontal="center" vertical="center" wrapText="1"/>
    </xf>
    <xf numFmtId="0" fontId="35" fillId="0" borderId="7" xfId="1" applyFont="1" applyBorder="1" applyAlignment="1" applyProtection="1">
      <alignment horizontal="center" vertical="center" wrapText="1"/>
    </xf>
    <xf numFmtId="0" fontId="35" fillId="0" borderId="8" xfId="1" applyFont="1" applyBorder="1" applyAlignment="1" applyProtection="1">
      <alignment horizontal="center" vertical="center" wrapText="1"/>
    </xf>
    <xf numFmtId="0" fontId="5" fillId="23" borderId="12" xfId="0" applyFont="1" applyFill="1" applyBorder="1" applyAlignment="1">
      <alignment horizontal="center" vertical="center" wrapText="1"/>
    </xf>
    <xf numFmtId="0" fontId="5" fillId="23" borderId="13" xfId="0" applyFont="1" applyFill="1" applyBorder="1" applyAlignment="1">
      <alignment horizontal="center" vertical="center" wrapText="1"/>
    </xf>
    <xf numFmtId="0" fontId="5" fillId="23" borderId="9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 vertical="top" wrapText="1"/>
    </xf>
    <xf numFmtId="0" fontId="34" fillId="2" borderId="0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right" vertical="top" wrapText="1"/>
    </xf>
    <xf numFmtId="0" fontId="37" fillId="2" borderId="0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left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2" fontId="21" fillId="5" borderId="0" xfId="0" applyNumberFormat="1" applyFont="1" applyFill="1" applyBorder="1" applyAlignment="1">
      <alignment horizontal="center"/>
    </xf>
    <xf numFmtId="0" fontId="47" fillId="0" borderId="0" xfId="0" applyFont="1" applyBorder="1" applyAlignment="1">
      <alignment horizontal="center" vertical="top"/>
    </xf>
    <xf numFmtId="0" fontId="44" fillId="8" borderId="0" xfId="0" applyFont="1" applyFill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852D3"/>
      <color rgb="FFE5B60B"/>
      <color rgb="FFF3BDC5"/>
      <color rgb="FFFFFF66"/>
      <color rgb="FFF5862B"/>
      <color rgb="FF2CF436"/>
      <color rgb="FFFFFF99"/>
      <color rgb="FFF8A764"/>
      <color rgb="FF774A0F"/>
      <color rgb="FF97D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228600</xdr:rowOff>
    </xdr:from>
    <xdr:to>
      <xdr:col>17</xdr:col>
      <xdr:colOff>390525</xdr:colOff>
      <xdr:row>25</xdr:row>
      <xdr:rowOff>190500</xdr:rowOff>
    </xdr:to>
    <xdr:pic>
      <xdr:nvPicPr>
        <xdr:cNvPr id="34400" name="รูปภาพ 1">
          <a:extLst>
            <a:ext uri="{FF2B5EF4-FFF2-40B4-BE49-F238E27FC236}">
              <a16:creationId xmlns:a16="http://schemas.microsoft.com/office/drawing/2014/main" id="{2B4E93B8-333B-4CC0-882F-A8041ED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000250"/>
          <a:ext cx="11344275" cy="605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154781</xdr:colOff>
      <xdr:row>4</xdr:row>
      <xdr:rowOff>250031</xdr:rowOff>
    </xdr:from>
    <xdr:to>
      <xdr:col>1</xdr:col>
      <xdr:colOff>631031</xdr:colOff>
      <xdr:row>10</xdr:row>
      <xdr:rowOff>95249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FE27D547-F051-4155-993D-BA6497C336C3}"/>
            </a:ext>
          </a:extLst>
        </xdr:cNvPr>
        <xdr:cNvCxnSpPr/>
      </xdr:nvCxnSpPr>
      <xdr:spPr>
        <a:xfrm>
          <a:off x="702469" y="1797844"/>
          <a:ext cx="476250" cy="170259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24</xdr:row>
      <xdr:rowOff>83343</xdr:rowOff>
    </xdr:from>
    <xdr:to>
      <xdr:col>2</xdr:col>
      <xdr:colOff>633678</xdr:colOff>
      <xdr:row>27</xdr:row>
      <xdr:rowOff>35719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335E9552-2A3D-4E5A-BFA6-899F670D8938}"/>
            </a:ext>
          </a:extLst>
        </xdr:cNvPr>
        <xdr:cNvCxnSpPr/>
      </xdr:nvCxnSpPr>
      <xdr:spPr>
        <a:xfrm flipH="1" flipV="1">
          <a:off x="1476375" y="7822406"/>
          <a:ext cx="404812" cy="88106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31</xdr:row>
      <xdr:rowOff>0</xdr:rowOff>
    </xdr:from>
    <xdr:to>
      <xdr:col>23</xdr:col>
      <xdr:colOff>47625</xdr:colOff>
      <xdr:row>58</xdr:row>
      <xdr:rowOff>209550</xdr:rowOff>
    </xdr:to>
    <xdr:pic>
      <xdr:nvPicPr>
        <xdr:cNvPr id="34403" name="รูปภาพ 7">
          <a:extLst>
            <a:ext uri="{FF2B5EF4-FFF2-40B4-BE49-F238E27FC236}">
              <a16:creationId xmlns:a16="http://schemas.microsoft.com/office/drawing/2014/main" id="{10FA7AD6-2D15-4C9B-B785-A9FAEA96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839325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631031</xdr:colOff>
      <xdr:row>29</xdr:row>
      <xdr:rowOff>297656</xdr:rowOff>
    </xdr:from>
    <xdr:to>
      <xdr:col>6</xdr:col>
      <xdr:colOff>654471</xdr:colOff>
      <xdr:row>40</xdr:row>
      <xdr:rowOff>130968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69440C80-06DE-4494-B12A-C5B2FC75D864}"/>
            </a:ext>
          </a:extLst>
        </xdr:cNvPr>
        <xdr:cNvCxnSpPr/>
      </xdr:nvCxnSpPr>
      <xdr:spPr>
        <a:xfrm>
          <a:off x="2559844" y="9584531"/>
          <a:ext cx="2095500" cy="32385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62</xdr:row>
      <xdr:rowOff>0</xdr:rowOff>
    </xdr:from>
    <xdr:to>
      <xdr:col>23</xdr:col>
      <xdr:colOff>47625</xdr:colOff>
      <xdr:row>89</xdr:row>
      <xdr:rowOff>209550</xdr:rowOff>
    </xdr:to>
    <xdr:pic>
      <xdr:nvPicPr>
        <xdr:cNvPr id="34405" name="รูปภาพ 10">
          <a:extLst>
            <a:ext uri="{FF2B5EF4-FFF2-40B4-BE49-F238E27FC236}">
              <a16:creationId xmlns:a16="http://schemas.microsoft.com/office/drawing/2014/main" id="{B48D6B20-EDAF-4A89-900E-BA325404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335750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226219</xdr:colOff>
      <xdr:row>61</xdr:row>
      <xdr:rowOff>11906</xdr:rowOff>
    </xdr:from>
    <xdr:to>
      <xdr:col>6</xdr:col>
      <xdr:colOff>95265</xdr:colOff>
      <xdr:row>76</xdr:row>
      <xdr:rowOff>273843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4993D2C9-4D0E-4DAC-9729-13ACA51EF1AC}"/>
            </a:ext>
          </a:extLst>
        </xdr:cNvPr>
        <xdr:cNvCxnSpPr/>
      </xdr:nvCxnSpPr>
      <xdr:spPr>
        <a:xfrm>
          <a:off x="1464469" y="19204781"/>
          <a:ext cx="2631281" cy="490537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93</xdr:row>
      <xdr:rowOff>0</xdr:rowOff>
    </xdr:from>
    <xdr:to>
      <xdr:col>23</xdr:col>
      <xdr:colOff>47625</xdr:colOff>
      <xdr:row>120</xdr:row>
      <xdr:rowOff>209550</xdr:rowOff>
    </xdr:to>
    <xdr:pic>
      <xdr:nvPicPr>
        <xdr:cNvPr id="34407" name="รูปภาพ 13">
          <a:extLst>
            <a:ext uri="{FF2B5EF4-FFF2-40B4-BE49-F238E27FC236}">
              <a16:creationId xmlns:a16="http://schemas.microsoft.com/office/drawing/2014/main" id="{4FBE2E43-08BB-41E8-B7D8-836AEEC6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832175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180974</xdr:colOff>
      <xdr:row>92</xdr:row>
      <xdr:rowOff>11906</xdr:rowOff>
    </xdr:from>
    <xdr:to>
      <xdr:col>5</xdr:col>
      <xdr:colOff>369104</xdr:colOff>
      <xdr:row>102</xdr:row>
      <xdr:rowOff>95249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C773C899-A663-4AA7-BD52-FBD1F36B0B75}"/>
            </a:ext>
          </a:extLst>
        </xdr:cNvPr>
        <xdr:cNvCxnSpPr/>
      </xdr:nvCxnSpPr>
      <xdr:spPr>
        <a:xfrm>
          <a:off x="2119312" y="28801219"/>
          <a:ext cx="1559719" cy="31789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124</xdr:row>
      <xdr:rowOff>0</xdr:rowOff>
    </xdr:from>
    <xdr:to>
      <xdr:col>23</xdr:col>
      <xdr:colOff>47625</xdr:colOff>
      <xdr:row>151</xdr:row>
      <xdr:rowOff>209550</xdr:rowOff>
    </xdr:to>
    <xdr:pic>
      <xdr:nvPicPr>
        <xdr:cNvPr id="34409" name="รูปภาพ 16">
          <a:extLst>
            <a:ext uri="{FF2B5EF4-FFF2-40B4-BE49-F238E27FC236}">
              <a16:creationId xmlns:a16="http://schemas.microsoft.com/office/drawing/2014/main" id="{6F3674FC-DCEF-4391-BDE6-98CDB166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8328600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59531</xdr:colOff>
      <xdr:row>112</xdr:row>
      <xdr:rowOff>261937</xdr:rowOff>
    </xdr:from>
    <xdr:to>
      <xdr:col>10</xdr:col>
      <xdr:colOff>214307</xdr:colOff>
      <xdr:row>121</xdr:row>
      <xdr:rowOff>214312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3FD31F43-D67D-4EA8-A06D-CECC92C85AF5}"/>
            </a:ext>
          </a:extLst>
        </xdr:cNvPr>
        <xdr:cNvCxnSpPr/>
      </xdr:nvCxnSpPr>
      <xdr:spPr>
        <a:xfrm flipV="1">
          <a:off x="2678906" y="35242500"/>
          <a:ext cx="4298156" cy="27384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45243</xdr:colOff>
      <xdr:row>142</xdr:row>
      <xdr:rowOff>238124</xdr:rowOff>
    </xdr:from>
    <xdr:to>
      <xdr:col>5</xdr:col>
      <xdr:colOff>357048</xdr:colOff>
      <xdr:row>155</xdr:row>
      <xdr:rowOff>83344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7EEF258B-D88A-4885-AF27-90B9BAED9817}"/>
            </a:ext>
          </a:extLst>
        </xdr:cNvPr>
        <xdr:cNvCxnSpPr/>
      </xdr:nvCxnSpPr>
      <xdr:spPr>
        <a:xfrm flipV="1">
          <a:off x="1964531" y="44505562"/>
          <a:ext cx="1702594" cy="386953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158</xdr:row>
      <xdr:rowOff>0</xdr:rowOff>
    </xdr:from>
    <xdr:to>
      <xdr:col>24</xdr:col>
      <xdr:colOff>47625</xdr:colOff>
      <xdr:row>185</xdr:row>
      <xdr:rowOff>209550</xdr:rowOff>
    </xdr:to>
    <xdr:pic>
      <xdr:nvPicPr>
        <xdr:cNvPr id="34412" name="รูปภาพ 21">
          <a:extLst>
            <a:ext uri="{FF2B5EF4-FFF2-40B4-BE49-F238E27FC236}">
              <a16:creationId xmlns:a16="http://schemas.microsoft.com/office/drawing/2014/main" id="{F278D9CC-B63B-4C08-BA64-E392868D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8834675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11906</xdr:colOff>
      <xdr:row>157</xdr:row>
      <xdr:rowOff>0</xdr:rowOff>
    </xdr:from>
    <xdr:to>
      <xdr:col>14</xdr:col>
      <xdr:colOff>523885</xdr:colOff>
      <xdr:row>164</xdr:row>
      <xdr:rowOff>47624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2130F45E-A4FF-4C2B-9FE0-95FC558B66CD}"/>
            </a:ext>
          </a:extLst>
        </xdr:cNvPr>
        <xdr:cNvCxnSpPr/>
      </xdr:nvCxnSpPr>
      <xdr:spPr>
        <a:xfrm>
          <a:off x="1940719" y="48910875"/>
          <a:ext cx="8108156" cy="221456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189</xdr:row>
      <xdr:rowOff>0</xdr:rowOff>
    </xdr:from>
    <xdr:to>
      <xdr:col>24</xdr:col>
      <xdr:colOff>47625</xdr:colOff>
      <xdr:row>216</xdr:row>
      <xdr:rowOff>209550</xdr:rowOff>
    </xdr:to>
    <xdr:pic>
      <xdr:nvPicPr>
        <xdr:cNvPr id="34414" name="รูปภาพ 24">
          <a:extLst>
            <a:ext uri="{FF2B5EF4-FFF2-40B4-BE49-F238E27FC236}">
              <a16:creationId xmlns:a16="http://schemas.microsoft.com/office/drawing/2014/main" id="{79A2B5ED-27D7-49F3-906B-329E7ED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58331100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509587</xdr:colOff>
      <xdr:row>187</xdr:row>
      <xdr:rowOff>273844</xdr:rowOff>
    </xdr:from>
    <xdr:to>
      <xdr:col>13</xdr:col>
      <xdr:colOff>561989</xdr:colOff>
      <xdr:row>195</xdr:row>
      <xdr:rowOff>142875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F74A6FB3-83B9-4067-AD0E-8A21E5444EA9}"/>
            </a:ext>
          </a:extLst>
        </xdr:cNvPr>
        <xdr:cNvCxnSpPr/>
      </xdr:nvCxnSpPr>
      <xdr:spPr>
        <a:xfrm>
          <a:off x="2428875" y="58471594"/>
          <a:ext cx="6977062" cy="234553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371475</xdr:colOff>
      <xdr:row>223</xdr:row>
      <xdr:rowOff>95250</xdr:rowOff>
    </xdr:from>
    <xdr:to>
      <xdr:col>23</xdr:col>
      <xdr:colOff>428625</xdr:colOff>
      <xdr:row>251</xdr:row>
      <xdr:rowOff>0</xdr:rowOff>
    </xdr:to>
    <xdr:pic>
      <xdr:nvPicPr>
        <xdr:cNvPr id="34416" name="รูปภาพ 27">
          <a:extLst>
            <a:ext uri="{FF2B5EF4-FFF2-40B4-BE49-F238E27FC236}">
              <a16:creationId xmlns:a16="http://schemas.microsoft.com/office/drawing/2014/main" id="{4BC127B8-CEF9-49B2-93F7-DCE0D7FF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68837175"/>
          <a:ext cx="1514475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219</xdr:row>
      <xdr:rowOff>23812</xdr:rowOff>
    </xdr:from>
    <xdr:to>
      <xdr:col>9</xdr:col>
      <xdr:colOff>354809</xdr:colOff>
      <xdr:row>243</xdr:row>
      <xdr:rowOff>59531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EAE9DFAA-2769-4130-8EA6-2A736421C455}"/>
            </a:ext>
          </a:extLst>
        </xdr:cNvPr>
        <xdr:cNvCxnSpPr/>
      </xdr:nvCxnSpPr>
      <xdr:spPr>
        <a:xfrm flipH="1">
          <a:off x="4191000" y="68127562"/>
          <a:ext cx="2226469" cy="74652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676275</xdr:colOff>
      <xdr:row>287</xdr:row>
      <xdr:rowOff>161925</xdr:rowOff>
    </xdr:from>
    <xdr:to>
      <xdr:col>24</xdr:col>
      <xdr:colOff>47625</xdr:colOff>
      <xdr:row>315</xdr:row>
      <xdr:rowOff>66675</xdr:rowOff>
    </xdr:to>
    <xdr:pic>
      <xdr:nvPicPr>
        <xdr:cNvPr id="34418" name="รูปภาพ 30">
          <a:extLst>
            <a:ext uri="{FF2B5EF4-FFF2-40B4-BE49-F238E27FC236}">
              <a16:creationId xmlns:a16="http://schemas.microsoft.com/office/drawing/2014/main" id="{08E309C4-3B63-4E45-B569-C272C441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8506300"/>
          <a:ext cx="1514475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24</xdr:col>
      <xdr:colOff>47625</xdr:colOff>
      <xdr:row>282</xdr:row>
      <xdr:rowOff>209550</xdr:rowOff>
    </xdr:to>
    <xdr:pic>
      <xdr:nvPicPr>
        <xdr:cNvPr id="34419" name="รูปภาพ 31">
          <a:extLst>
            <a:ext uri="{FF2B5EF4-FFF2-40B4-BE49-F238E27FC236}">
              <a16:creationId xmlns:a16="http://schemas.microsoft.com/office/drawing/2014/main" id="{367F16AF-6F71-47FF-B329-CC55B5F9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8543150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369094</xdr:colOff>
      <xdr:row>285</xdr:row>
      <xdr:rowOff>11906</xdr:rowOff>
    </xdr:from>
    <xdr:to>
      <xdr:col>9</xdr:col>
      <xdr:colOff>440491</xdr:colOff>
      <xdr:row>308</xdr:row>
      <xdr:rowOff>154781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F2236FAF-0B10-46B4-A3DB-BAED149727A3}"/>
            </a:ext>
          </a:extLst>
        </xdr:cNvPr>
        <xdr:cNvCxnSpPr/>
      </xdr:nvCxnSpPr>
      <xdr:spPr>
        <a:xfrm>
          <a:off x="5750719" y="88546781"/>
          <a:ext cx="762000" cy="726281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45244</xdr:colOff>
      <xdr:row>285</xdr:row>
      <xdr:rowOff>11906</xdr:rowOff>
    </xdr:from>
    <xdr:to>
      <xdr:col>4</xdr:col>
      <xdr:colOff>561890</xdr:colOff>
      <xdr:row>307</xdr:row>
      <xdr:rowOff>23812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8828FDC2-C742-40C2-91E2-9151E893ED30}"/>
            </a:ext>
          </a:extLst>
        </xdr:cNvPr>
        <xdr:cNvCxnSpPr/>
      </xdr:nvCxnSpPr>
      <xdr:spPr>
        <a:xfrm>
          <a:off x="2655094" y="88546781"/>
          <a:ext cx="535781" cy="682228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325</xdr:row>
      <xdr:rowOff>0</xdr:rowOff>
    </xdr:from>
    <xdr:to>
      <xdr:col>24</xdr:col>
      <xdr:colOff>47625</xdr:colOff>
      <xdr:row>352</xdr:row>
      <xdr:rowOff>209550</xdr:rowOff>
    </xdr:to>
    <xdr:pic>
      <xdr:nvPicPr>
        <xdr:cNvPr id="34422" name="รูปภาพ 36">
          <a:extLst>
            <a:ext uri="{FF2B5EF4-FFF2-40B4-BE49-F238E27FC236}">
              <a16:creationId xmlns:a16="http://schemas.microsoft.com/office/drawing/2014/main" id="{E22935C2-8102-49AE-86E5-27D8F021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00022025"/>
          <a:ext cx="15135225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30</xdr:row>
      <xdr:rowOff>209550</xdr:rowOff>
    </xdr:from>
    <xdr:to>
      <xdr:col>2</xdr:col>
      <xdr:colOff>3367306</xdr:colOff>
      <xdr:row>35</xdr:row>
      <xdr:rowOff>532736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4BEFF-4E22-49FB-AF85-1A4A65DD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820900"/>
          <a:ext cx="4977031" cy="4590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erp.mju.ac.th/openFile.aspx?id=MzIxOTg1&amp;method=inline" TargetMode="External"/><Relationship Id="rId1" Type="http://schemas.openxmlformats.org/officeDocument/2006/relationships/hyperlink" Target="http://www.erp.mju.ac.th/openFile.aspx?id=MzIxOTg1&amp;method=inlin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G62"/>
  <sheetViews>
    <sheetView workbookViewId="0">
      <pane ySplit="1" topLeftCell="A2" activePane="bottomLeft" state="frozen"/>
      <selection pane="bottomLeft" activeCell="H3" sqref="H3"/>
    </sheetView>
  </sheetViews>
  <sheetFormatPr defaultColWidth="9" defaultRowHeight="30.75"/>
  <cols>
    <col min="1" max="1" width="6.85546875" style="5" customWidth="1"/>
    <col min="2" max="16384" width="9" style="5"/>
  </cols>
  <sheetData>
    <row r="1" spans="1:2" s="10" customFormat="1" ht="48" customHeight="1">
      <c r="A1" s="10" t="s">
        <v>85</v>
      </c>
    </row>
    <row r="2" spans="1:2" ht="15" customHeight="1"/>
    <row r="3" spans="1:2">
      <c r="B3" s="5" t="s">
        <v>21</v>
      </c>
    </row>
    <row r="4" spans="1:2">
      <c r="B4" s="5" t="s">
        <v>53</v>
      </c>
    </row>
    <row r="5" spans="1:2" ht="14.25" customHeight="1"/>
    <row r="6" spans="1:2">
      <c r="B6" s="11" t="s">
        <v>46</v>
      </c>
    </row>
    <row r="7" spans="1:2" ht="12" customHeight="1"/>
    <row r="8" spans="1:2">
      <c r="B8" s="5" t="s">
        <v>47</v>
      </c>
    </row>
    <row r="9" spans="1:2" ht="12" customHeight="1"/>
    <row r="10" spans="1:2">
      <c r="B10" s="5" t="s">
        <v>38</v>
      </c>
    </row>
    <row r="11" spans="1:2" ht="12" customHeight="1"/>
    <row r="12" spans="1:2">
      <c r="B12" s="5" t="s">
        <v>39</v>
      </c>
    </row>
    <row r="13" spans="1:2">
      <c r="B13" s="5" t="s">
        <v>40</v>
      </c>
    </row>
    <row r="14" spans="1:2">
      <c r="B14" s="5" t="s">
        <v>41</v>
      </c>
    </row>
    <row r="15" spans="1:2" ht="12.75" customHeight="1"/>
    <row r="16" spans="1:2">
      <c r="B16" s="5" t="s">
        <v>42</v>
      </c>
    </row>
    <row r="17" spans="2:7">
      <c r="B17" s="5" t="s">
        <v>43</v>
      </c>
    </row>
    <row r="18" spans="2:7">
      <c r="B18" s="5" t="s">
        <v>44</v>
      </c>
    </row>
    <row r="19" spans="2:7" ht="11.25" customHeight="1"/>
    <row r="20" spans="2:7">
      <c r="B20" s="5" t="s">
        <v>45</v>
      </c>
    </row>
    <row r="21" spans="2:7" ht="15.75" customHeight="1"/>
    <row r="22" spans="2:7">
      <c r="B22" s="5" t="s">
        <v>87</v>
      </c>
    </row>
    <row r="23" spans="2:7">
      <c r="B23" s="5">
        <v>1</v>
      </c>
      <c r="C23" s="5" t="s">
        <v>48</v>
      </c>
      <c r="G23" s="5" t="s">
        <v>51</v>
      </c>
    </row>
    <row r="24" spans="2:7">
      <c r="B24" s="5">
        <v>2</v>
      </c>
      <c r="C24" s="5" t="s">
        <v>49</v>
      </c>
      <c r="G24" s="5" t="s">
        <v>52</v>
      </c>
    </row>
    <row r="25" spans="2:7">
      <c r="B25" s="5">
        <v>3</v>
      </c>
      <c r="C25" s="5" t="s">
        <v>50</v>
      </c>
    </row>
    <row r="26" spans="2:7" ht="15" customHeight="1"/>
    <row r="27" spans="2:7">
      <c r="B27" s="5" t="s">
        <v>58</v>
      </c>
    </row>
    <row r="28" spans="2:7">
      <c r="B28" s="5" t="s">
        <v>79</v>
      </c>
    </row>
    <row r="29" spans="2:7">
      <c r="B29" s="5">
        <v>1</v>
      </c>
      <c r="C29" s="5" t="s">
        <v>80</v>
      </c>
    </row>
    <row r="30" spans="2:7">
      <c r="B30" s="5">
        <v>2</v>
      </c>
      <c r="C30" s="5" t="s">
        <v>64</v>
      </c>
    </row>
    <row r="31" spans="2:7">
      <c r="B31" s="5">
        <v>3</v>
      </c>
      <c r="C31" s="5" t="s">
        <v>65</v>
      </c>
    </row>
    <row r="32" spans="2:7">
      <c r="B32" s="5">
        <v>4</v>
      </c>
      <c r="C32" s="5" t="s">
        <v>59</v>
      </c>
    </row>
    <row r="33" spans="2:3">
      <c r="C33" s="5" t="s">
        <v>60</v>
      </c>
    </row>
    <row r="34" spans="2:3">
      <c r="B34" s="5">
        <v>5</v>
      </c>
      <c r="C34" s="5" t="s">
        <v>61</v>
      </c>
    </row>
    <row r="35" spans="2:3">
      <c r="B35" s="5">
        <v>6</v>
      </c>
      <c r="C35" s="5" t="s">
        <v>62</v>
      </c>
    </row>
    <row r="36" spans="2:3">
      <c r="C36" s="5" t="s">
        <v>63</v>
      </c>
    </row>
    <row r="37" spans="2:3" s="8" customFormat="1">
      <c r="C37" s="8" t="s">
        <v>83</v>
      </c>
    </row>
    <row r="38" spans="2:3" s="8" customFormat="1">
      <c r="C38" s="8" t="s">
        <v>82</v>
      </c>
    </row>
    <row r="39" spans="2:3" ht="15" customHeight="1"/>
    <row r="40" spans="2:3">
      <c r="B40" s="5" t="s">
        <v>78</v>
      </c>
    </row>
    <row r="41" spans="2:3">
      <c r="B41" s="5" t="s">
        <v>54</v>
      </c>
    </row>
    <row r="42" spans="2:3">
      <c r="B42" s="5" t="s">
        <v>55</v>
      </c>
    </row>
    <row r="43" spans="2:3">
      <c r="B43" s="5" t="s">
        <v>56</v>
      </c>
    </row>
    <row r="44" spans="2:3" ht="13.5" customHeight="1"/>
    <row r="45" spans="2:3">
      <c r="B45" s="5" t="s">
        <v>66</v>
      </c>
    </row>
    <row r="46" spans="2:3">
      <c r="B46" s="5">
        <v>1</v>
      </c>
      <c r="C46" s="5" t="s">
        <v>84</v>
      </c>
    </row>
    <row r="47" spans="2:3">
      <c r="B47" s="5">
        <v>2</v>
      </c>
      <c r="C47" s="5" t="s">
        <v>86</v>
      </c>
    </row>
    <row r="48" spans="2:3">
      <c r="B48" s="5">
        <v>3</v>
      </c>
      <c r="C48" s="5" t="s">
        <v>81</v>
      </c>
    </row>
    <row r="49" spans="2:3">
      <c r="C49" s="5" t="s">
        <v>75</v>
      </c>
    </row>
    <row r="50" spans="2:3">
      <c r="C50" s="5" t="s">
        <v>67</v>
      </c>
    </row>
    <row r="51" spans="2:3">
      <c r="C51" s="5" t="s">
        <v>68</v>
      </c>
    </row>
    <row r="52" spans="2:3">
      <c r="C52" s="5" t="s">
        <v>69</v>
      </c>
    </row>
    <row r="53" spans="2:3">
      <c r="C53" s="5" t="s">
        <v>68</v>
      </c>
    </row>
    <row r="54" spans="2:3">
      <c r="C54" s="5" t="s">
        <v>70</v>
      </c>
    </row>
    <row r="55" spans="2:3">
      <c r="C55" s="5" t="s">
        <v>71</v>
      </c>
    </row>
    <row r="56" spans="2:3">
      <c r="C56" s="5" t="s">
        <v>72</v>
      </c>
    </row>
    <row r="57" spans="2:3">
      <c r="C57" s="5" t="s">
        <v>73</v>
      </c>
    </row>
    <row r="58" spans="2:3">
      <c r="C58" s="5" t="s">
        <v>74</v>
      </c>
    </row>
    <row r="59" spans="2:3">
      <c r="C59" s="5" t="s">
        <v>77</v>
      </c>
    </row>
    <row r="60" spans="2:3">
      <c r="C60" s="5" t="s">
        <v>76</v>
      </c>
    </row>
    <row r="62" spans="2:3">
      <c r="B62" s="5" t="s">
        <v>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E356"/>
  <sheetViews>
    <sheetView zoomScaleNormal="100" workbookViewId="0">
      <pane ySplit="1" topLeftCell="A2" activePane="bottomLeft" state="frozen"/>
      <selection pane="bottomLeft" activeCell="K3" sqref="K3"/>
    </sheetView>
  </sheetViews>
  <sheetFormatPr defaultColWidth="9" defaultRowHeight="24"/>
  <cols>
    <col min="1" max="1" width="7.140625" style="3" customWidth="1"/>
    <col min="2" max="16384" width="9" style="3"/>
  </cols>
  <sheetData>
    <row r="1" spans="1:2" s="9" customFormat="1" ht="39.75">
      <c r="A1" s="9" t="s">
        <v>88</v>
      </c>
    </row>
    <row r="2" spans="1:2" ht="16.5" customHeight="1"/>
    <row r="3" spans="1:2" s="4" customFormat="1" ht="27.75">
      <c r="A3" s="4">
        <v>1</v>
      </c>
      <c r="B3" s="4" t="s">
        <v>89</v>
      </c>
    </row>
    <row r="4" spans="1:2" s="4" customFormat="1" ht="27.75">
      <c r="A4" s="4">
        <v>2</v>
      </c>
      <c r="B4" s="4" t="s">
        <v>23</v>
      </c>
    </row>
    <row r="5" spans="1:2" s="4" customFormat="1" ht="27.75">
      <c r="A5" s="4">
        <v>3</v>
      </c>
      <c r="B5" s="4" t="s">
        <v>22</v>
      </c>
    </row>
    <row r="28" spans="1:2" s="4" customFormat="1" ht="27.75">
      <c r="A28" s="4">
        <v>4</v>
      </c>
      <c r="B28" s="4" t="s">
        <v>24</v>
      </c>
    </row>
    <row r="29" spans="1:2" s="4" customFormat="1" ht="27.75"/>
    <row r="30" spans="1:2" s="4" customFormat="1" ht="27.75">
      <c r="A30" s="4">
        <v>5</v>
      </c>
      <c r="B30" s="4" t="s">
        <v>25</v>
      </c>
    </row>
    <row r="61" spans="1:2" s="4" customFormat="1" ht="27.75">
      <c r="A61" s="4">
        <v>6</v>
      </c>
      <c r="B61" s="4" t="s">
        <v>26</v>
      </c>
    </row>
    <row r="92" spans="1:2" s="4" customFormat="1" ht="27.75">
      <c r="A92" s="4">
        <v>7</v>
      </c>
      <c r="B92" s="4" t="s">
        <v>27</v>
      </c>
    </row>
    <row r="123" spans="1:2" s="4" customFormat="1" ht="27.75">
      <c r="A123" s="4">
        <v>8</v>
      </c>
      <c r="B123" s="4" t="s">
        <v>28</v>
      </c>
    </row>
    <row r="155" spans="1:3" s="4" customFormat="1" ht="27.75">
      <c r="A155" s="4">
        <v>9</v>
      </c>
      <c r="B155" s="4" t="s">
        <v>29</v>
      </c>
    </row>
    <row r="156" spans="1:3" s="4" customFormat="1" ht="27.75">
      <c r="B156" s="4">
        <v>9.1</v>
      </c>
      <c r="C156" s="4" t="s">
        <v>30</v>
      </c>
    </row>
    <row r="157" spans="1:3" s="4" customFormat="1" ht="27.75">
      <c r="B157" s="4">
        <v>9.1999999999999993</v>
      </c>
      <c r="C157" s="4" t="s">
        <v>31</v>
      </c>
    </row>
    <row r="188" spans="3:4" s="4" customFormat="1" ht="27.75">
      <c r="C188" s="4">
        <v>9.3000000000000007</v>
      </c>
      <c r="D188" s="4" t="s">
        <v>90</v>
      </c>
    </row>
    <row r="219" spans="2:5" s="4" customFormat="1" ht="27.75">
      <c r="B219" s="4">
        <v>10</v>
      </c>
      <c r="C219" s="4" t="s">
        <v>33</v>
      </c>
    </row>
    <row r="221" spans="2:5">
      <c r="D221" s="289" t="s">
        <v>32</v>
      </c>
      <c r="E221" s="289"/>
    </row>
    <row r="222" spans="2:5">
      <c r="D222" s="289"/>
      <c r="E222" s="289"/>
    </row>
    <row r="254" spans="2:3" s="4" customFormat="1" ht="27.75">
      <c r="B254" s="4">
        <v>11</v>
      </c>
      <c r="C254" s="4" t="s">
        <v>34</v>
      </c>
    </row>
    <row r="285" spans="2:3" s="4" customFormat="1" ht="27.75">
      <c r="B285" s="4">
        <v>12</v>
      </c>
      <c r="C285" s="4" t="s">
        <v>91</v>
      </c>
    </row>
    <row r="318" spans="2:5" s="4" customFormat="1" ht="27.75">
      <c r="B318" s="4">
        <v>13</v>
      </c>
      <c r="C318" s="4" t="s">
        <v>35</v>
      </c>
    </row>
    <row r="320" spans="2:5">
      <c r="D320" s="289" t="s">
        <v>32</v>
      </c>
      <c r="E320" s="289"/>
    </row>
    <row r="321" spans="2:5">
      <c r="D321" s="289"/>
      <c r="E321" s="289"/>
    </row>
    <row r="324" spans="2:5" s="4" customFormat="1" ht="27.75">
      <c r="B324" s="4">
        <v>14</v>
      </c>
      <c r="C324" s="4" t="s">
        <v>36</v>
      </c>
    </row>
    <row r="356" spans="2:3" s="4" customFormat="1" ht="27.75">
      <c r="B356" s="4">
        <v>15</v>
      </c>
      <c r="C356" s="4" t="s">
        <v>37</v>
      </c>
    </row>
  </sheetData>
  <mergeCells count="2">
    <mergeCell ref="D221:E222"/>
    <mergeCell ref="D320:E321"/>
  </mergeCells>
  <hyperlinks>
    <hyperlink ref="D221:E222" r:id="rId1" display="คู่มือ ควบคุมภายใน" xr:uid="{00000000-0004-0000-0100-000000000000}"/>
    <hyperlink ref="D320:E321" r:id="rId2" display="คู่มือ ควบคุมภายใน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B9E9-5941-4178-AE8C-35E45AD11E65}">
  <dimension ref="A1:T50"/>
  <sheetViews>
    <sheetView topLeftCell="A13" workbookViewId="0">
      <selection activeCell="G18" sqref="G18"/>
    </sheetView>
  </sheetViews>
  <sheetFormatPr defaultRowHeight="15"/>
  <cols>
    <col min="1" max="1" width="14.85546875" customWidth="1"/>
    <col min="2" max="2" width="10.85546875" customWidth="1"/>
    <col min="3" max="3" width="51.85546875" customWidth="1"/>
    <col min="4" max="4" width="4.5703125" customWidth="1"/>
    <col min="5" max="5" width="17" customWidth="1"/>
    <col min="6" max="6" width="10.7109375" customWidth="1"/>
    <col min="7" max="7" width="79.42578125" customWidth="1"/>
    <col min="8" max="8" width="9.140625" style="223"/>
    <col min="15" max="15" width="10.28515625" customWidth="1"/>
  </cols>
  <sheetData>
    <row r="1" spans="1:20" ht="29.25" customHeight="1">
      <c r="A1" s="291" t="s">
        <v>203</v>
      </c>
      <c r="B1" s="291"/>
      <c r="C1" s="291"/>
      <c r="E1" s="292" t="s">
        <v>141</v>
      </c>
      <c r="F1" s="292"/>
      <c r="G1" s="292"/>
      <c r="I1" s="293" t="s">
        <v>211</v>
      </c>
      <c r="J1" s="294"/>
      <c r="K1" s="295" t="s">
        <v>212</v>
      </c>
      <c r="L1" s="295"/>
      <c r="M1" s="295"/>
      <c r="N1" s="295"/>
      <c r="O1" s="295"/>
      <c r="P1" s="223"/>
      <c r="Q1" s="223"/>
      <c r="R1" s="24"/>
      <c r="S1" s="24"/>
      <c r="T1" s="24"/>
    </row>
    <row r="2" spans="1:20" ht="29.25" customHeight="1">
      <c r="A2" s="140"/>
      <c r="B2" s="140"/>
      <c r="C2" s="140"/>
      <c r="E2" s="141"/>
      <c r="F2" s="141"/>
      <c r="G2" s="141"/>
      <c r="I2" s="294"/>
      <c r="J2" s="294"/>
      <c r="K2" s="296"/>
      <c r="L2" s="296"/>
      <c r="M2" s="296"/>
      <c r="N2" s="296"/>
      <c r="O2" s="296"/>
      <c r="P2" s="223"/>
      <c r="Q2" s="223"/>
      <c r="R2" s="24"/>
      <c r="S2" s="24"/>
      <c r="T2" s="24"/>
    </row>
    <row r="3" spans="1:20" ht="29.25" customHeight="1">
      <c r="A3" s="142" t="s">
        <v>142</v>
      </c>
      <c r="B3" s="142" t="s">
        <v>143</v>
      </c>
      <c r="C3" s="142" t="s">
        <v>144</v>
      </c>
      <c r="D3" s="3"/>
      <c r="E3" s="142" t="s">
        <v>142</v>
      </c>
      <c r="F3" s="142" t="s">
        <v>143</v>
      </c>
      <c r="G3" s="142" t="s">
        <v>144</v>
      </c>
      <c r="I3" s="205"/>
      <c r="J3" s="211">
        <v>5</v>
      </c>
      <c r="K3" s="207" t="s">
        <v>248</v>
      </c>
      <c r="L3" s="208" t="s">
        <v>249</v>
      </c>
      <c r="M3" s="208" t="s">
        <v>250</v>
      </c>
      <c r="N3" s="209" t="s">
        <v>253</v>
      </c>
      <c r="O3" s="218" t="s">
        <v>254</v>
      </c>
      <c r="P3" s="224"/>
      <c r="Q3" s="223"/>
      <c r="R3" s="24"/>
      <c r="S3" s="24"/>
      <c r="T3" s="24"/>
    </row>
    <row r="4" spans="1:20" ht="29.25" customHeight="1">
      <c r="A4" s="143" t="s">
        <v>145</v>
      </c>
      <c r="B4" s="144">
        <v>5</v>
      </c>
      <c r="C4" s="145" t="s">
        <v>146</v>
      </c>
      <c r="D4" s="3"/>
      <c r="E4" s="143" t="s">
        <v>145</v>
      </c>
      <c r="F4" s="144">
        <v>5</v>
      </c>
      <c r="G4" s="145" t="s">
        <v>147</v>
      </c>
      <c r="I4" s="205"/>
      <c r="J4" s="211">
        <v>4</v>
      </c>
      <c r="K4" s="207" t="s">
        <v>244</v>
      </c>
      <c r="L4" s="207" t="s">
        <v>245</v>
      </c>
      <c r="M4" s="208" t="s">
        <v>251</v>
      </c>
      <c r="N4" s="208" t="s">
        <v>252</v>
      </c>
      <c r="O4" s="218" t="s">
        <v>253</v>
      </c>
      <c r="P4" s="224"/>
      <c r="Q4" s="223"/>
      <c r="R4" s="24"/>
      <c r="S4" s="24"/>
    </row>
    <row r="5" spans="1:20" ht="29.25" customHeight="1">
      <c r="A5" s="146" t="s">
        <v>148</v>
      </c>
      <c r="B5" s="144">
        <v>4</v>
      </c>
      <c r="C5" s="145" t="s">
        <v>149</v>
      </c>
      <c r="D5" s="3"/>
      <c r="E5" s="146" t="s">
        <v>148</v>
      </c>
      <c r="F5" s="144">
        <v>4</v>
      </c>
      <c r="G5" s="145" t="s">
        <v>150</v>
      </c>
      <c r="I5" s="205"/>
      <c r="J5" s="211">
        <v>3</v>
      </c>
      <c r="K5" s="210" t="s">
        <v>243</v>
      </c>
      <c r="L5" s="207" t="s">
        <v>246</v>
      </c>
      <c r="M5" s="207" t="s">
        <v>247</v>
      </c>
      <c r="N5" s="208" t="s">
        <v>251</v>
      </c>
      <c r="O5" s="219" t="s">
        <v>250</v>
      </c>
      <c r="P5" s="224"/>
      <c r="Q5" s="223"/>
      <c r="R5" s="24"/>
      <c r="S5" s="24"/>
    </row>
    <row r="6" spans="1:20" ht="29.25" customHeight="1">
      <c r="A6" s="147" t="s">
        <v>138</v>
      </c>
      <c r="B6" s="144">
        <v>3</v>
      </c>
      <c r="C6" s="145" t="s">
        <v>151</v>
      </c>
      <c r="D6" s="3"/>
      <c r="E6" s="147" t="s">
        <v>138</v>
      </c>
      <c r="F6" s="144">
        <v>3</v>
      </c>
      <c r="G6" s="145" t="s">
        <v>152</v>
      </c>
      <c r="I6" s="206"/>
      <c r="J6" s="211">
        <v>2</v>
      </c>
      <c r="K6" s="210" t="s">
        <v>240</v>
      </c>
      <c r="L6" s="210" t="s">
        <v>242</v>
      </c>
      <c r="M6" s="207" t="s">
        <v>246</v>
      </c>
      <c r="N6" s="207" t="s">
        <v>245</v>
      </c>
      <c r="O6" s="219" t="s">
        <v>249</v>
      </c>
      <c r="P6" s="224"/>
      <c r="Q6" s="223"/>
      <c r="R6" s="24"/>
      <c r="S6" s="24"/>
    </row>
    <row r="7" spans="1:20" ht="29.25" customHeight="1">
      <c r="A7" s="148" t="s">
        <v>153</v>
      </c>
      <c r="B7" s="144">
        <v>2</v>
      </c>
      <c r="C7" s="145" t="s">
        <v>154</v>
      </c>
      <c r="D7" s="3"/>
      <c r="E7" s="148" t="s">
        <v>153</v>
      </c>
      <c r="F7" s="144">
        <v>2</v>
      </c>
      <c r="G7" s="145" t="s">
        <v>155</v>
      </c>
      <c r="I7" s="205"/>
      <c r="J7" s="211">
        <v>1</v>
      </c>
      <c r="K7" s="210" t="s">
        <v>241</v>
      </c>
      <c r="L7" s="210" t="s">
        <v>240</v>
      </c>
      <c r="M7" s="210" t="s">
        <v>243</v>
      </c>
      <c r="N7" s="207" t="s">
        <v>244</v>
      </c>
      <c r="O7" s="220" t="s">
        <v>248</v>
      </c>
      <c r="P7" s="224"/>
      <c r="Q7" s="223"/>
      <c r="R7" s="24"/>
      <c r="S7" s="24"/>
    </row>
    <row r="8" spans="1:20" ht="29.25" customHeight="1">
      <c r="A8" s="149" t="s">
        <v>156</v>
      </c>
      <c r="B8" s="144">
        <v>1</v>
      </c>
      <c r="C8" s="145" t="s">
        <v>157</v>
      </c>
      <c r="D8" s="3"/>
      <c r="E8" s="149" t="s">
        <v>156</v>
      </c>
      <c r="F8" s="144">
        <v>1</v>
      </c>
      <c r="G8" s="145" t="s">
        <v>158</v>
      </c>
      <c r="I8" s="205"/>
      <c r="J8" s="212">
        <v>0</v>
      </c>
      <c r="K8" s="211">
        <v>1</v>
      </c>
      <c r="L8" s="211">
        <v>2</v>
      </c>
      <c r="M8" s="213">
        <v>3</v>
      </c>
      <c r="N8" s="213">
        <v>4</v>
      </c>
      <c r="O8" s="221">
        <v>5</v>
      </c>
      <c r="P8" s="224"/>
      <c r="Q8" s="223"/>
      <c r="R8" s="24"/>
      <c r="S8" s="24"/>
    </row>
    <row r="9" spans="1:20" ht="29.25" customHeight="1">
      <c r="I9" s="205"/>
      <c r="J9" s="290" t="s">
        <v>210</v>
      </c>
      <c r="K9" s="290"/>
      <c r="L9" s="290"/>
      <c r="M9" s="290"/>
      <c r="N9" s="290"/>
      <c r="O9" s="290"/>
      <c r="P9" s="222"/>
      <c r="Q9" s="223"/>
      <c r="R9" s="24"/>
      <c r="S9" s="24"/>
    </row>
    <row r="10" spans="1:20" ht="29.25" customHeight="1">
      <c r="A10" s="142" t="s">
        <v>142</v>
      </c>
      <c r="B10" s="142" t="s">
        <v>143</v>
      </c>
      <c r="C10" s="142" t="s">
        <v>144</v>
      </c>
      <c r="E10" s="142" t="s">
        <v>142</v>
      </c>
      <c r="F10" s="142" t="s">
        <v>143</v>
      </c>
      <c r="G10" s="142" t="s">
        <v>144</v>
      </c>
      <c r="I10" s="297" t="s">
        <v>219</v>
      </c>
      <c r="J10" s="297"/>
      <c r="K10" s="297"/>
      <c r="L10" s="297"/>
      <c r="M10" s="297"/>
      <c r="N10" s="297"/>
      <c r="O10" s="297"/>
      <c r="P10" s="297"/>
      <c r="Q10" s="225"/>
      <c r="R10" s="225"/>
      <c r="S10" s="24"/>
    </row>
    <row r="11" spans="1:20" ht="29.25" customHeight="1">
      <c r="A11" s="143" t="s">
        <v>145</v>
      </c>
      <c r="B11" s="144">
        <v>5</v>
      </c>
      <c r="C11" s="145" t="s">
        <v>159</v>
      </c>
      <c r="E11" s="143" t="s">
        <v>145</v>
      </c>
      <c r="F11" s="144">
        <v>5</v>
      </c>
      <c r="G11" s="145" t="s">
        <v>160</v>
      </c>
      <c r="I11" s="217" t="s">
        <v>216</v>
      </c>
      <c r="J11" s="150" t="s">
        <v>217</v>
      </c>
      <c r="K11" s="298" t="s">
        <v>222</v>
      </c>
      <c r="L11" s="298"/>
      <c r="M11" s="298"/>
      <c r="N11" s="298"/>
      <c r="O11" s="298"/>
      <c r="P11" s="298"/>
      <c r="Q11" s="24"/>
      <c r="R11" s="24"/>
      <c r="S11" s="24"/>
    </row>
    <row r="12" spans="1:20" ht="29.25" customHeight="1">
      <c r="A12" s="146" t="s">
        <v>148</v>
      </c>
      <c r="B12" s="144">
        <v>4</v>
      </c>
      <c r="C12" s="145" t="s">
        <v>161</v>
      </c>
      <c r="E12" s="146" t="s">
        <v>148</v>
      </c>
      <c r="F12" s="144">
        <v>4</v>
      </c>
      <c r="G12" s="145" t="s">
        <v>162</v>
      </c>
      <c r="I12" s="216" t="s">
        <v>215</v>
      </c>
      <c r="J12" s="150" t="s">
        <v>217</v>
      </c>
      <c r="K12" s="298" t="s">
        <v>221</v>
      </c>
      <c r="L12" s="298"/>
      <c r="M12" s="298"/>
      <c r="N12" s="298"/>
      <c r="O12" s="298"/>
      <c r="P12" s="298"/>
      <c r="Q12" s="24"/>
      <c r="R12" s="24"/>
      <c r="S12" s="24"/>
    </row>
    <row r="13" spans="1:20" ht="29.25" customHeight="1">
      <c r="A13" s="147" t="s">
        <v>138</v>
      </c>
      <c r="B13" s="144">
        <v>3</v>
      </c>
      <c r="C13" s="145" t="s">
        <v>163</v>
      </c>
      <c r="E13" s="147" t="s">
        <v>138</v>
      </c>
      <c r="F13" s="144">
        <v>3</v>
      </c>
      <c r="G13" s="145" t="s">
        <v>164</v>
      </c>
      <c r="I13" s="215" t="s">
        <v>214</v>
      </c>
      <c r="J13" s="150" t="s">
        <v>217</v>
      </c>
      <c r="K13" s="298" t="s">
        <v>220</v>
      </c>
      <c r="L13" s="298"/>
      <c r="M13" s="298"/>
      <c r="N13" s="298"/>
      <c r="O13" s="298"/>
      <c r="P13" s="298"/>
      <c r="Q13" s="24"/>
      <c r="R13" s="24"/>
      <c r="S13" s="24"/>
    </row>
    <row r="14" spans="1:20" ht="29.25" customHeight="1">
      <c r="A14" s="148" t="s">
        <v>153</v>
      </c>
      <c r="B14" s="144">
        <v>2</v>
      </c>
      <c r="C14" s="145" t="s">
        <v>165</v>
      </c>
      <c r="E14" s="148" t="s">
        <v>153</v>
      </c>
      <c r="F14" s="144">
        <v>2</v>
      </c>
      <c r="G14" s="145" t="s">
        <v>166</v>
      </c>
      <c r="I14" s="214" t="s">
        <v>213</v>
      </c>
      <c r="J14" s="150" t="s">
        <v>217</v>
      </c>
      <c r="K14" s="298" t="s">
        <v>218</v>
      </c>
      <c r="L14" s="298"/>
      <c r="M14" s="298"/>
      <c r="N14" s="298"/>
      <c r="O14" s="298"/>
      <c r="P14" s="298"/>
      <c r="Q14" s="24"/>
      <c r="R14" s="24"/>
      <c r="S14" s="24"/>
    </row>
    <row r="15" spans="1:20" ht="29.25" customHeight="1">
      <c r="A15" s="149" t="s">
        <v>156</v>
      </c>
      <c r="B15" s="144">
        <v>1</v>
      </c>
      <c r="C15" s="145" t="s">
        <v>167</v>
      </c>
      <c r="E15" s="149" t="s">
        <v>156</v>
      </c>
      <c r="F15" s="144">
        <v>1</v>
      </c>
      <c r="G15" s="145" t="s">
        <v>168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20" ht="29.25" customHeight="1"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29.25" customHeight="1">
      <c r="A17" s="142" t="s">
        <v>142</v>
      </c>
      <c r="B17" s="142" t="s">
        <v>143</v>
      </c>
      <c r="C17" s="142" t="s">
        <v>144</v>
      </c>
      <c r="E17" s="142" t="s">
        <v>142</v>
      </c>
      <c r="F17" s="142" t="s">
        <v>143</v>
      </c>
      <c r="G17" s="142" t="s">
        <v>144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94.5" customHeight="1">
      <c r="A18" s="143" t="s">
        <v>145</v>
      </c>
      <c r="B18" s="150">
        <v>5</v>
      </c>
      <c r="C18" s="151" t="s">
        <v>169</v>
      </c>
      <c r="E18" s="143" t="s">
        <v>145</v>
      </c>
      <c r="F18" s="150">
        <v>5</v>
      </c>
      <c r="G18" s="151" t="s">
        <v>170</v>
      </c>
    </row>
    <row r="19" spans="1:19" ht="60" customHeight="1">
      <c r="A19" s="146" t="s">
        <v>148</v>
      </c>
      <c r="B19" s="150">
        <v>4</v>
      </c>
      <c r="C19" s="151" t="s">
        <v>171</v>
      </c>
      <c r="E19" s="146" t="s">
        <v>148</v>
      </c>
      <c r="F19" s="150">
        <v>4</v>
      </c>
      <c r="G19" s="151" t="s">
        <v>172</v>
      </c>
    </row>
    <row r="20" spans="1:19" ht="95.25" customHeight="1">
      <c r="A20" s="147" t="s">
        <v>138</v>
      </c>
      <c r="B20" s="150">
        <v>3</v>
      </c>
      <c r="C20" s="151" t="s">
        <v>209</v>
      </c>
      <c r="E20" s="147" t="s">
        <v>138</v>
      </c>
      <c r="F20" s="150">
        <v>3</v>
      </c>
      <c r="G20" s="151" t="s">
        <v>174</v>
      </c>
    </row>
    <row r="21" spans="1:19" ht="46.5" customHeight="1">
      <c r="A21" s="148" t="s">
        <v>153</v>
      </c>
      <c r="B21" s="150">
        <v>2</v>
      </c>
      <c r="C21" s="151" t="s">
        <v>173</v>
      </c>
      <c r="E21" s="148" t="s">
        <v>153</v>
      </c>
      <c r="F21" s="150">
        <v>2</v>
      </c>
      <c r="G21" s="151" t="s">
        <v>175</v>
      </c>
    </row>
    <row r="22" spans="1:19" ht="75.75" customHeight="1">
      <c r="A22" s="149" t="s">
        <v>156</v>
      </c>
      <c r="B22" s="150">
        <v>1</v>
      </c>
      <c r="C22" s="151" t="s">
        <v>176</v>
      </c>
      <c r="E22" s="149" t="s">
        <v>156</v>
      </c>
      <c r="F22" s="150">
        <v>1</v>
      </c>
      <c r="G22" s="151" t="s">
        <v>177</v>
      </c>
    </row>
    <row r="23" spans="1:19" ht="29.25" customHeight="1"/>
    <row r="24" spans="1:19" ht="29.25" customHeight="1">
      <c r="A24" s="142" t="s">
        <v>142</v>
      </c>
      <c r="B24" s="142" t="s">
        <v>143</v>
      </c>
      <c r="C24" s="142" t="s">
        <v>144</v>
      </c>
      <c r="E24" s="142" t="s">
        <v>142</v>
      </c>
      <c r="F24" s="142" t="s">
        <v>143</v>
      </c>
      <c r="G24" s="142" t="s">
        <v>144</v>
      </c>
    </row>
    <row r="25" spans="1:19" ht="44.25" customHeight="1">
      <c r="A25" s="143" t="s">
        <v>145</v>
      </c>
      <c r="B25" s="150">
        <v>5</v>
      </c>
      <c r="C25" s="151" t="s">
        <v>178</v>
      </c>
      <c r="E25" s="143" t="s">
        <v>145</v>
      </c>
      <c r="F25" s="150">
        <v>5</v>
      </c>
      <c r="G25" s="152" t="s">
        <v>179</v>
      </c>
    </row>
    <row r="26" spans="1:19" ht="45.75" customHeight="1">
      <c r="A26" s="146" t="s">
        <v>148</v>
      </c>
      <c r="B26" s="150">
        <v>4</v>
      </c>
      <c r="C26" s="151" t="s">
        <v>180</v>
      </c>
      <c r="E26" s="146" t="s">
        <v>148</v>
      </c>
      <c r="F26" s="150">
        <v>4</v>
      </c>
      <c r="G26" s="152" t="s">
        <v>181</v>
      </c>
    </row>
    <row r="27" spans="1:19" ht="42.75" customHeight="1">
      <c r="A27" s="147" t="s">
        <v>138</v>
      </c>
      <c r="B27" s="150">
        <v>3</v>
      </c>
      <c r="C27" s="151" t="s">
        <v>182</v>
      </c>
      <c r="E27" s="147" t="s">
        <v>138</v>
      </c>
      <c r="F27" s="150">
        <v>3</v>
      </c>
      <c r="G27" s="151" t="s">
        <v>183</v>
      </c>
    </row>
    <row r="28" spans="1:19" ht="29.25" customHeight="1">
      <c r="A28" s="148" t="s">
        <v>153</v>
      </c>
      <c r="B28" s="150">
        <v>2</v>
      </c>
      <c r="C28" s="151" t="s">
        <v>184</v>
      </c>
      <c r="E28" s="148" t="s">
        <v>153</v>
      </c>
      <c r="F28" s="150">
        <v>2</v>
      </c>
      <c r="G28" s="152" t="s">
        <v>185</v>
      </c>
    </row>
    <row r="29" spans="1:19" ht="45.75" customHeight="1">
      <c r="A29" s="149" t="s">
        <v>156</v>
      </c>
      <c r="B29" s="150">
        <v>1</v>
      </c>
      <c r="C29" s="151" t="s">
        <v>186</v>
      </c>
      <c r="E29" s="149" t="s">
        <v>156</v>
      </c>
      <c r="F29" s="150">
        <v>1</v>
      </c>
      <c r="G29" s="152" t="s">
        <v>187</v>
      </c>
    </row>
    <row r="31" spans="1:19" ht="24">
      <c r="E31" s="142" t="s">
        <v>142</v>
      </c>
      <c r="F31" s="142" t="s">
        <v>143</v>
      </c>
      <c r="G31" s="142" t="s">
        <v>144</v>
      </c>
    </row>
    <row r="32" spans="1:19" ht="120">
      <c r="E32" s="143" t="s">
        <v>145</v>
      </c>
      <c r="F32" s="150">
        <v>5</v>
      </c>
      <c r="G32" s="153" t="s">
        <v>188</v>
      </c>
    </row>
    <row r="33" spans="5:7" ht="72">
      <c r="E33" s="146" t="s">
        <v>148</v>
      </c>
      <c r="F33" s="150">
        <v>4</v>
      </c>
      <c r="G33" s="153" t="s">
        <v>189</v>
      </c>
    </row>
    <row r="34" spans="5:7" ht="120">
      <c r="E34" s="147" t="s">
        <v>138</v>
      </c>
      <c r="F34" s="150">
        <v>3</v>
      </c>
      <c r="G34" s="153" t="s">
        <v>190</v>
      </c>
    </row>
    <row r="35" spans="5:7" ht="48">
      <c r="E35" s="148" t="s">
        <v>153</v>
      </c>
      <c r="F35" s="150">
        <v>2</v>
      </c>
      <c r="G35" s="153" t="s">
        <v>191</v>
      </c>
    </row>
    <row r="36" spans="5:7" ht="48">
      <c r="E36" s="149" t="s">
        <v>156</v>
      </c>
      <c r="F36" s="150">
        <v>1</v>
      </c>
      <c r="G36" s="153" t="s">
        <v>192</v>
      </c>
    </row>
    <row r="38" spans="5:7" ht="24">
      <c r="E38" s="142" t="s">
        <v>142</v>
      </c>
      <c r="F38" s="142" t="s">
        <v>143</v>
      </c>
      <c r="G38" s="142" t="s">
        <v>144</v>
      </c>
    </row>
    <row r="39" spans="5:7" ht="24">
      <c r="E39" s="143" t="s">
        <v>145</v>
      </c>
      <c r="F39" s="150">
        <v>5</v>
      </c>
      <c r="G39" s="153" t="s">
        <v>193</v>
      </c>
    </row>
    <row r="40" spans="5:7" ht="48">
      <c r="E40" s="146" t="s">
        <v>148</v>
      </c>
      <c r="F40" s="150">
        <v>4</v>
      </c>
      <c r="G40" s="153" t="s">
        <v>194</v>
      </c>
    </row>
    <row r="41" spans="5:7" ht="48">
      <c r="E41" s="147" t="s">
        <v>138</v>
      </c>
      <c r="F41" s="150">
        <v>3</v>
      </c>
      <c r="G41" s="153" t="s">
        <v>195</v>
      </c>
    </row>
    <row r="42" spans="5:7" ht="48">
      <c r="E42" s="148" t="s">
        <v>153</v>
      </c>
      <c r="F42" s="150">
        <v>2</v>
      </c>
      <c r="G42" s="153" t="s">
        <v>196</v>
      </c>
    </row>
    <row r="43" spans="5:7" ht="24">
      <c r="E43" s="149" t="s">
        <v>156</v>
      </c>
      <c r="F43" s="150">
        <v>1</v>
      </c>
      <c r="G43" s="153" t="s">
        <v>197</v>
      </c>
    </row>
    <row r="45" spans="5:7" ht="24">
      <c r="E45" s="142" t="s">
        <v>142</v>
      </c>
      <c r="F45" s="142" t="s">
        <v>143</v>
      </c>
      <c r="G45" s="142" t="s">
        <v>144</v>
      </c>
    </row>
    <row r="46" spans="5:7" ht="24">
      <c r="E46" s="143" t="s">
        <v>145</v>
      </c>
      <c r="F46" s="144">
        <v>5</v>
      </c>
      <c r="G46" s="145" t="s">
        <v>198</v>
      </c>
    </row>
    <row r="47" spans="5:7" ht="24">
      <c r="E47" s="146" t="s">
        <v>148</v>
      </c>
      <c r="F47" s="144">
        <v>4</v>
      </c>
      <c r="G47" s="145" t="s">
        <v>199</v>
      </c>
    </row>
    <row r="48" spans="5:7" ht="24">
      <c r="E48" s="147" t="s">
        <v>138</v>
      </c>
      <c r="F48" s="144">
        <v>3</v>
      </c>
      <c r="G48" s="145" t="s">
        <v>200</v>
      </c>
    </row>
    <row r="49" spans="5:7" ht="24">
      <c r="E49" s="148" t="s">
        <v>153</v>
      </c>
      <c r="F49" s="144">
        <v>2</v>
      </c>
      <c r="G49" s="145" t="s">
        <v>201</v>
      </c>
    </row>
    <row r="50" spans="5:7" ht="24">
      <c r="E50" s="149" t="s">
        <v>156</v>
      </c>
      <c r="F50" s="144">
        <v>1</v>
      </c>
      <c r="G50" s="145" t="s">
        <v>202</v>
      </c>
    </row>
  </sheetData>
  <mergeCells count="10">
    <mergeCell ref="I10:P10"/>
    <mergeCell ref="K14:P14"/>
    <mergeCell ref="K11:P11"/>
    <mergeCell ref="K12:P12"/>
    <mergeCell ref="K13:P13"/>
    <mergeCell ref="J9:O9"/>
    <mergeCell ref="A1:C1"/>
    <mergeCell ref="E1:G1"/>
    <mergeCell ref="I1:J2"/>
    <mergeCell ref="K1:O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9277-2172-456E-A2AD-1138C9F576F7}">
  <dimension ref="A1:O32"/>
  <sheetViews>
    <sheetView zoomScale="85" zoomScaleNormal="85" workbookViewId="0">
      <selection activeCell="R15" sqref="R15"/>
    </sheetView>
  </sheetViews>
  <sheetFormatPr defaultColWidth="9.140625" defaultRowHeight="27.75"/>
  <cols>
    <col min="1" max="1" width="24" style="201" customWidth="1"/>
    <col min="2" max="2" width="41.42578125" style="202" customWidth="1"/>
    <col min="3" max="5" width="6.5703125" style="35" customWidth="1"/>
    <col min="6" max="6" width="10" style="35" customWidth="1"/>
    <col min="7" max="7" width="44.7109375" style="34" customWidth="1"/>
    <col min="8" max="9" width="9" style="34" customWidth="1"/>
    <col min="10" max="10" width="46" style="34" customWidth="1"/>
    <col min="11" max="11" width="34.5703125" style="33" customWidth="1"/>
    <col min="12" max="12" width="42.28515625" style="33" customWidth="1"/>
    <col min="13" max="15" width="9.140625" style="20"/>
    <col min="16" max="16384" width="9.140625" style="1"/>
  </cols>
  <sheetData>
    <row r="1" spans="1:15" ht="30.7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5" ht="33.75" customHeight="1">
      <c r="A2" s="311" t="s">
        <v>236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5" s="67" customFormat="1" ht="45.75" customHeight="1">
      <c r="A3" s="312" t="s">
        <v>237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154"/>
      <c r="N3" s="154"/>
      <c r="O3" s="154"/>
    </row>
    <row r="4" spans="1:15" ht="64.5" customHeight="1">
      <c r="A4" s="313" t="s">
        <v>99</v>
      </c>
      <c r="B4" s="313" t="s">
        <v>97</v>
      </c>
      <c r="C4" s="315" t="s">
        <v>238</v>
      </c>
      <c r="D4" s="315"/>
      <c r="E4" s="315"/>
      <c r="F4" s="315"/>
      <c r="G4" s="300" t="s">
        <v>262</v>
      </c>
      <c r="H4" s="316" t="s">
        <v>204</v>
      </c>
      <c r="I4" s="317"/>
      <c r="J4" s="300" t="s">
        <v>229</v>
      </c>
      <c r="K4" s="300" t="s">
        <v>208</v>
      </c>
      <c r="L4" s="300" t="s">
        <v>263</v>
      </c>
    </row>
    <row r="5" spans="1:15" ht="22.5" customHeight="1">
      <c r="A5" s="314"/>
      <c r="B5" s="314"/>
      <c r="C5" s="300" t="s">
        <v>13</v>
      </c>
      <c r="D5" s="300" t="s">
        <v>14</v>
      </c>
      <c r="E5" s="300" t="s">
        <v>15</v>
      </c>
      <c r="F5" s="300" t="s">
        <v>16</v>
      </c>
      <c r="G5" s="301"/>
      <c r="H5" s="318"/>
      <c r="I5" s="319"/>
      <c r="J5" s="301"/>
      <c r="K5" s="301"/>
      <c r="L5" s="301"/>
      <c r="M5" s="23"/>
    </row>
    <row r="6" spans="1:15" ht="67.5" customHeight="1">
      <c r="A6" s="314"/>
      <c r="B6" s="314"/>
      <c r="C6" s="301"/>
      <c r="D6" s="301"/>
      <c r="E6" s="301"/>
      <c r="F6" s="301"/>
      <c r="G6" s="301"/>
      <c r="H6" s="155" t="s">
        <v>205</v>
      </c>
      <c r="I6" s="155" t="s">
        <v>206</v>
      </c>
      <c r="J6" s="302"/>
      <c r="K6" s="302"/>
      <c r="L6" s="302"/>
    </row>
    <row r="7" spans="1:15" s="137" customFormat="1">
      <c r="A7" s="156" t="s">
        <v>0</v>
      </c>
      <c r="B7" s="157" t="s">
        <v>1</v>
      </c>
      <c r="C7" s="38" t="s">
        <v>2</v>
      </c>
      <c r="D7" s="38" t="s">
        <v>3</v>
      </c>
      <c r="E7" s="38" t="s">
        <v>4</v>
      </c>
      <c r="F7" s="38" t="s">
        <v>5</v>
      </c>
      <c r="G7" s="39" t="s">
        <v>6</v>
      </c>
      <c r="H7" s="39" t="s">
        <v>7</v>
      </c>
      <c r="I7" s="39" t="s">
        <v>8</v>
      </c>
      <c r="J7" s="39" t="s">
        <v>9</v>
      </c>
      <c r="K7" s="39" t="s">
        <v>10</v>
      </c>
      <c r="L7" s="39" t="s">
        <v>9</v>
      </c>
    </row>
    <row r="8" spans="1:15" s="160" customFormat="1" ht="33.75" customHeight="1">
      <c r="A8" s="327" t="s">
        <v>230</v>
      </c>
      <c r="B8" s="327"/>
      <c r="C8" s="235">
        <v>5</v>
      </c>
      <c r="D8" s="235">
        <v>5</v>
      </c>
      <c r="E8" s="235">
        <f>C8*D8</f>
        <v>25</v>
      </c>
      <c r="F8" s="250" t="str">
        <f>IF(OR(AND(D8=5,C8&gt;3),AND(D8=4,C8&gt;4)),"สูงมาก",IF(OR(AND(D8=5,C8&lt;4),AND(D8=4,C8&gt;=2,C8&lt;=4),AND(D8=3,C8&gt;=3,C8&lt;=5),AND(D8=2,C8&gt;=4,C8&lt;=5)),"สูง",IF(OR(AND(D8=5,C8=1),AND(D8=4,C8&gt;=1,C8&lt;=2),AND(D8=3,C8&gt;=2,C8&lt;=3),AND(D8=2,C8&gt;=3,C8&lt;=4),AND(D8=1,C8&gt;=4,C8&lt;=5)),"ปานกลาง",IF(OR(AND(D8=3,C8=1),AND(D8=2,C8&gt;=1,C8&lt;=2),AND(D8=1,C8&gt;=1,C8&lt;=3)),"ต่ำ",""))))</f>
        <v>สูงมาก</v>
      </c>
      <c r="G8" s="103"/>
      <c r="H8" s="158" t="s">
        <v>207</v>
      </c>
      <c r="I8" s="103"/>
      <c r="J8" s="325"/>
      <c r="K8" s="51"/>
      <c r="L8" s="51"/>
      <c r="M8" s="159"/>
      <c r="N8" s="159"/>
      <c r="O8" s="159"/>
    </row>
    <row r="9" spans="1:15" s="160" customFormat="1" ht="33.75" customHeight="1">
      <c r="A9" s="328"/>
      <c r="B9" s="328"/>
      <c r="C9" s="235">
        <v>4</v>
      </c>
      <c r="D9" s="235">
        <v>3</v>
      </c>
      <c r="E9" s="235">
        <f t="shared" ref="E9" si="0">C9*D9</f>
        <v>12</v>
      </c>
      <c r="F9" s="236" t="str">
        <f t="shared" ref="F9" si="1">IF(OR(AND(D9=5,C9&gt;3),AND(D9=4,C9&gt;4)),"สูงมาก",IF(OR(AND(D9=5,C9&lt;4),AND(D9=4,C9&gt;=2,C9&lt;=4),AND(D9=3,C9&gt;=3,C9&lt;=5),AND(D9=2,C9&gt;=4,C9&lt;=5)),"สูง",IF(OR(AND(D9=5,C9=1),AND(D9=4,C9&gt;=1,C9&lt;=2),AND(D9=3,C9&gt;=2,C9&lt;=3),AND(D9=2,C9&gt;=3,C9&lt;=4),AND(D9=1,C9&gt;=4,C9&lt;=5)),"ปานกลาง",IF(OR(AND(D9=3,C9=1),AND(D9=2,C9&gt;=1,C9&lt;=2),AND(D9=1,C9&gt;=1,C9&lt;=3)),"ต่ำ",""))))</f>
        <v>สูง</v>
      </c>
      <c r="G9" s="103"/>
      <c r="H9" s="158" t="s">
        <v>207</v>
      </c>
      <c r="I9" s="103"/>
      <c r="J9" s="326"/>
      <c r="K9" s="161"/>
      <c r="L9" s="161"/>
      <c r="M9" s="159"/>
      <c r="N9" s="159"/>
      <c r="O9" s="159"/>
    </row>
    <row r="10" spans="1:15" s="160" customFormat="1" ht="33.75" customHeight="1">
      <c r="A10" s="229"/>
      <c r="B10" s="163"/>
      <c r="C10" s="253">
        <v>5</v>
      </c>
      <c r="D10" s="253">
        <v>1</v>
      </c>
      <c r="E10" s="235">
        <f>C10*D10</f>
        <v>5</v>
      </c>
      <c r="F10" s="251" t="str">
        <f t="shared" ref="F10:F11" si="2">IF(OR(AND(D10=5,C10&gt;3),AND(D10=4,C10&gt;4)),"สูงมาก",IF(OR(AND(D10=5,C10&gt;=2,C10&lt;=3),AND(D10=4,C10&gt;=3,C10&lt;=4),AND(D10=3,C10&gt;=4,C10&lt;=5),AND(D10=2,C10&gt;=5)),"สูง",IF(OR(AND(D10=5,C10=1),AND(D10=4,C10&gt;=1,C10&lt;=2),AND(D10=3,C10&gt;=2,C10&lt;=3),AND(D10=2,C10&gt;=3,C10&lt;=4),AND(D10=1,C10&gt;=4,C10&lt;=5)),"ปานกลาง",IF(OR(AND(D10=3,C10=1),AND(D10=2,C10&gt;=1,C10&lt;=2),AND(D10=1,C10&gt;=1,C10&lt;=3)),"ต่ำ",""))))</f>
        <v>ปานกลาง</v>
      </c>
      <c r="G10" s="164"/>
      <c r="H10" s="164"/>
      <c r="I10" s="158" t="s">
        <v>207</v>
      </c>
      <c r="J10" s="227"/>
      <c r="K10" s="320"/>
      <c r="L10" s="182"/>
      <c r="M10" s="159"/>
      <c r="N10" s="159"/>
      <c r="O10" s="159"/>
    </row>
    <row r="11" spans="1:15" s="160" customFormat="1" ht="33.75" customHeight="1">
      <c r="A11" s="165"/>
      <c r="B11" s="166"/>
      <c r="C11" s="235">
        <v>1</v>
      </c>
      <c r="D11" s="235">
        <v>3</v>
      </c>
      <c r="E11" s="235">
        <f>C11*D11</f>
        <v>3</v>
      </c>
      <c r="F11" s="252" t="str">
        <f t="shared" si="2"/>
        <v>ต่ำ</v>
      </c>
      <c r="G11" s="108"/>
      <c r="H11" s="158"/>
      <c r="I11" s="158" t="s">
        <v>207</v>
      </c>
      <c r="J11" s="167"/>
      <c r="K11" s="321"/>
      <c r="L11" s="185"/>
      <c r="M11" s="159"/>
      <c r="N11" s="159"/>
      <c r="O11" s="159"/>
    </row>
    <row r="12" spans="1:15" s="160" customFormat="1" ht="33.75" customHeight="1">
      <c r="A12" s="169" t="s">
        <v>231</v>
      </c>
      <c r="B12" s="203"/>
      <c r="C12" s="235">
        <v>5</v>
      </c>
      <c r="D12" s="235">
        <v>5</v>
      </c>
      <c r="E12" s="235">
        <f>C12*D12</f>
        <v>25</v>
      </c>
      <c r="F12" s="250" t="str">
        <f>IF(OR(AND(D12=5,C12&gt;3),AND(D12=4,C12&gt;4)),"สูงมาก",IF(OR(AND(D12=5,C12&lt;4),AND(D12=4,C12&gt;=2,C12&lt;=4),AND(D12=3,C12&gt;=3,C12&lt;=5),AND(D12=2,C12&gt;=4,C12&lt;=5)),"สูง",IF(OR(AND(D12=5,C12=1),AND(D12=4,C12&gt;=1,C12&lt;=2),AND(D12=3,C12&gt;=2,C12&lt;=3),AND(D12=2,C12&gt;=3,C12&lt;=4),AND(D12=1,C12&gt;=4,C12&lt;=5)),"ปานกลาง",IF(OR(AND(D12=3,C12=1),AND(D12=2,C12&gt;=1,C12&lt;=2),AND(D12=1,C12&gt;=1,C12&lt;=3)),"ต่ำ",""))))</f>
        <v>สูงมาก</v>
      </c>
      <c r="G12" s="108"/>
      <c r="H12" s="158" t="s">
        <v>207</v>
      </c>
      <c r="I12" s="158"/>
      <c r="J12" s="106"/>
      <c r="K12" s="25"/>
      <c r="L12" s="25"/>
      <c r="M12" s="159"/>
      <c r="N12" s="159"/>
      <c r="O12" s="159"/>
    </row>
    <row r="13" spans="1:15" s="160" customFormat="1" ht="33.75" customHeight="1">
      <c r="A13" s="170"/>
      <c r="B13" s="174"/>
      <c r="C13" s="235">
        <v>4</v>
      </c>
      <c r="D13" s="235">
        <v>3</v>
      </c>
      <c r="E13" s="235">
        <f t="shared" ref="E13" si="3">C13*D13</f>
        <v>12</v>
      </c>
      <c r="F13" s="236" t="str">
        <f t="shared" ref="F13" si="4">IF(OR(AND(D13=5,C13&gt;3),AND(D13=4,C13&gt;4)),"สูงมาก",IF(OR(AND(D13=5,C13&lt;4),AND(D13=4,C13&gt;=2,C13&lt;=4),AND(D13=3,C13&gt;=3,C13&lt;=5),AND(D13=2,C13&gt;=4,C13&lt;=5)),"สูง",IF(OR(AND(D13=5,C13=1),AND(D13=4,C13&gt;=1,C13&lt;=2),AND(D13=3,C13&gt;=2,C13&lt;=3),AND(D13=2,C13&gt;=3,C13&lt;=4),AND(D13=1,C13&gt;=4,C13&lt;=5)),"ปานกลาง",IF(OR(AND(D13=3,C13=1),AND(D13=2,C13&gt;=1,C13&lt;=2),AND(D13=1,C13&gt;=1,C13&lt;=3)),"ต่ำ",""))))</f>
        <v>สูง</v>
      </c>
      <c r="G13" s="108"/>
      <c r="H13" s="158" t="s">
        <v>207</v>
      </c>
      <c r="I13" s="158"/>
      <c r="J13" s="173"/>
      <c r="K13" s="175"/>
      <c r="L13" s="175"/>
      <c r="M13" s="159"/>
      <c r="N13" s="159"/>
      <c r="O13" s="159"/>
    </row>
    <row r="14" spans="1:15" s="160" customFormat="1" ht="33.75" customHeight="1">
      <c r="A14" s="170"/>
      <c r="B14" s="174"/>
      <c r="C14" s="253">
        <v>5</v>
      </c>
      <c r="D14" s="253">
        <v>1</v>
      </c>
      <c r="E14" s="235">
        <f>C14*D14</f>
        <v>5</v>
      </c>
      <c r="F14" s="251" t="str">
        <f t="shared" ref="F14:F15" si="5">IF(OR(AND(D14=5,C14&gt;3),AND(D14=4,C14&gt;4)),"สูงมาก",IF(OR(AND(D14=5,C14&gt;=2,C14&lt;=3),AND(D14=4,C14&gt;=3,C14&lt;=4),AND(D14=3,C14&gt;=4,C14&lt;=5),AND(D14=2,C14&gt;=5)),"สูง",IF(OR(AND(D14=5,C14=1),AND(D14=4,C14&gt;=1,C14&lt;=2),AND(D14=3,C14&gt;=2,C14&lt;=3),AND(D14=2,C14&gt;=3,C14&lt;=4),AND(D14=1,C14&gt;=4,C14&lt;=5)),"ปานกลาง",IF(OR(AND(D14=3,C14=1),AND(D14=2,C14&gt;=1,C14&lt;=2),AND(D14=1,C14&gt;=1,C14&lt;=3)),"ต่ำ",""))))</f>
        <v>ปานกลาง</v>
      </c>
      <c r="G14" s="108"/>
      <c r="H14" s="158"/>
      <c r="I14" s="158" t="s">
        <v>207</v>
      </c>
      <c r="J14" s="173"/>
      <c r="K14" s="175"/>
      <c r="L14" s="175"/>
      <c r="M14" s="159"/>
      <c r="N14" s="159"/>
      <c r="O14" s="159"/>
    </row>
    <row r="15" spans="1:15" s="160" customFormat="1" ht="33.75" customHeight="1">
      <c r="A15" s="170"/>
      <c r="B15" s="174"/>
      <c r="C15" s="235">
        <v>1</v>
      </c>
      <c r="D15" s="235">
        <v>3</v>
      </c>
      <c r="E15" s="235">
        <f>C15*D15</f>
        <v>3</v>
      </c>
      <c r="F15" s="252" t="str">
        <f t="shared" si="5"/>
        <v>ต่ำ</v>
      </c>
      <c r="G15" s="108"/>
      <c r="H15" s="158"/>
      <c r="I15" s="158" t="s">
        <v>207</v>
      </c>
      <c r="J15" s="173"/>
      <c r="K15" s="175"/>
      <c r="L15" s="175"/>
      <c r="M15" s="159"/>
      <c r="N15" s="159"/>
      <c r="O15" s="159"/>
    </row>
    <row r="16" spans="1:15" s="160" customFormat="1" ht="33.75" customHeight="1">
      <c r="A16" s="329" t="s">
        <v>232</v>
      </c>
      <c r="B16" s="331"/>
      <c r="C16" s="235">
        <v>5</v>
      </c>
      <c r="D16" s="235">
        <v>5</v>
      </c>
      <c r="E16" s="235">
        <f>C16*D16</f>
        <v>25</v>
      </c>
      <c r="F16" s="250" t="str">
        <f>IF(OR(AND(D16=5,C16&gt;3),AND(D16=4,C16&gt;4)),"สูงมาก",IF(OR(AND(D16=5,C16&lt;4),AND(D16=4,C16&gt;=2,C16&lt;=4),AND(D16=3,C16&gt;=3,C16&lt;=5),AND(D16=2,C16&gt;=4,C16&lt;=5)),"สูง",IF(OR(AND(D16=5,C16=1),AND(D16=4,C16&gt;=1,C16&lt;=2),AND(D16=3,C16&gt;=2,C16&lt;=3),AND(D16=2,C16&gt;=3,C16&lt;=4),AND(D16=1,C16&gt;=4,C16&lt;=5)),"ปานกลาง",IF(OR(AND(D16=3,C16=1),AND(D16=2,C16&gt;=1,C16&lt;=2),AND(D16=1,C16&gt;=1,C16&lt;=3)),"ต่ำ",""))))</f>
        <v>สูงมาก</v>
      </c>
      <c r="G16" s="103"/>
      <c r="H16" s="158" t="s">
        <v>207</v>
      </c>
      <c r="I16" s="103"/>
      <c r="J16" s="176"/>
      <c r="K16" s="51"/>
      <c r="L16" s="51"/>
      <c r="M16" s="159"/>
      <c r="N16" s="159"/>
      <c r="O16" s="159"/>
    </row>
    <row r="17" spans="1:15" s="160" customFormat="1" ht="33.75" customHeight="1">
      <c r="A17" s="330"/>
      <c r="B17" s="332"/>
      <c r="C17" s="235">
        <v>4</v>
      </c>
      <c r="D17" s="235">
        <v>3</v>
      </c>
      <c r="E17" s="235">
        <f t="shared" ref="E17" si="6">C17*D17</f>
        <v>12</v>
      </c>
      <c r="F17" s="236" t="str">
        <f t="shared" ref="F17" si="7">IF(OR(AND(D17=5,C17&gt;3),AND(D17=4,C17&gt;4)),"สูงมาก",IF(OR(AND(D17=5,C17&lt;4),AND(D17=4,C17&gt;=2,C17&lt;=4),AND(D17=3,C17&gt;=3,C17&lt;=5),AND(D17=2,C17&gt;=4,C17&lt;=5)),"สูง",IF(OR(AND(D17=5,C17=1),AND(D17=4,C17&gt;=1,C17&lt;=2),AND(D17=3,C17&gt;=2,C17&lt;=3),AND(D17=2,C17&gt;=3,C17&lt;=4),AND(D17=1,C17&gt;=4,C17&lt;=5)),"ปานกลาง",IF(OR(AND(D17=3,C17=1),AND(D17=2,C17&gt;=1,C17&lt;=2),AND(D17=1,C17&gt;=1,C17&lt;=3)),"ต่ำ",""))))</f>
        <v>สูง</v>
      </c>
      <c r="G17" s="103"/>
      <c r="H17" s="158" t="s">
        <v>207</v>
      </c>
      <c r="I17" s="103"/>
      <c r="J17" s="162"/>
      <c r="K17" s="161"/>
      <c r="L17" s="161"/>
      <c r="M17" s="159"/>
      <c r="N17" s="159"/>
      <c r="O17" s="159"/>
    </row>
    <row r="18" spans="1:15" s="160" customFormat="1" ht="33.75" customHeight="1">
      <c r="A18" s="228"/>
      <c r="B18" s="177"/>
      <c r="C18" s="253">
        <v>5</v>
      </c>
      <c r="D18" s="253">
        <v>1</v>
      </c>
      <c r="E18" s="235">
        <f>C18*D18</f>
        <v>5</v>
      </c>
      <c r="F18" s="251" t="str">
        <f t="shared" ref="F18:F19" si="8">IF(OR(AND(D18=5,C18&gt;3),AND(D18=4,C18&gt;4)),"สูงมาก",IF(OR(AND(D18=5,C18&gt;=2,C18&lt;=3),AND(D18=4,C18&gt;=3,C18&lt;=4),AND(D18=3,C18&gt;=4,C18&lt;=5),AND(D18=2,C18&gt;=5)),"สูง",IF(OR(AND(D18=5,C18=1),AND(D18=4,C18&gt;=1,C18&lt;=2),AND(D18=3,C18&gt;=2,C18&lt;=3),AND(D18=2,C18&gt;=3,C18&lt;=4),AND(D18=1,C18&gt;=4,C18&lt;=5)),"ปานกลาง",IF(OR(AND(D18=3,C18=1),AND(D18=2,C18&gt;=1,C18&lt;=2),AND(D18=1,C18&gt;=1,C18&lt;=3)),"ต่ำ",""))))</f>
        <v>ปานกลาง</v>
      </c>
      <c r="G18" s="103"/>
      <c r="H18" s="103"/>
      <c r="I18" s="158" t="s">
        <v>207</v>
      </c>
      <c r="J18" s="227"/>
      <c r="K18" s="178"/>
      <c r="L18" s="178"/>
      <c r="M18" s="159"/>
      <c r="N18" s="159"/>
      <c r="O18" s="159"/>
    </row>
    <row r="19" spans="1:15" s="160" customFormat="1" ht="33.75" customHeight="1">
      <c r="A19" s="228"/>
      <c r="B19" s="180"/>
      <c r="C19" s="235">
        <v>1</v>
      </c>
      <c r="D19" s="235">
        <v>3</v>
      </c>
      <c r="E19" s="235">
        <f>C19*D19</f>
        <v>3</v>
      </c>
      <c r="F19" s="252" t="str">
        <f t="shared" si="8"/>
        <v>ต่ำ</v>
      </c>
      <c r="G19" s="181"/>
      <c r="H19" s="181"/>
      <c r="I19" s="158" t="s">
        <v>207</v>
      </c>
      <c r="J19" s="227"/>
      <c r="K19" s="179"/>
      <c r="L19" s="179"/>
      <c r="M19" s="159"/>
      <c r="N19" s="159"/>
      <c r="O19" s="159"/>
    </row>
    <row r="20" spans="1:15" s="160" customFormat="1" ht="33.75" customHeight="1">
      <c r="A20" s="305" t="s">
        <v>233</v>
      </c>
      <c r="B20" s="307"/>
      <c r="C20" s="235">
        <v>5</v>
      </c>
      <c r="D20" s="235">
        <v>5</v>
      </c>
      <c r="E20" s="235">
        <f>C20*D20</f>
        <v>25</v>
      </c>
      <c r="F20" s="250" t="str">
        <f>IF(OR(AND(D20=5,C20&gt;3),AND(D20=4,C20&gt;4)),"สูงมาก",IF(OR(AND(D20=5,C20&lt;4),AND(D20=4,C20&gt;=2,C20&lt;=4),AND(D20=3,C20&gt;=3,C20&lt;=5),AND(D20=2,C20&gt;=4,C20&lt;=5)),"สูง",IF(OR(AND(D20=5,C20=1),AND(D20=4,C20&gt;=1,C20&lt;=2),AND(D20=3,C20&gt;=2,C20&lt;=3),AND(D20=2,C20&gt;=3,C20&lt;=4),AND(D20=1,C20&gt;=4,C20&lt;=5)),"ปานกลาง",IF(OR(AND(D20=3,C20=1),AND(D20=2,C20&gt;=1,C20&lt;=2),AND(D20=1,C20&gt;=1,C20&lt;=3)),"ต่ำ",""))))</f>
        <v>สูงมาก</v>
      </c>
      <c r="G20" s="26"/>
      <c r="H20" s="158" t="s">
        <v>207</v>
      </c>
      <c r="I20" s="25"/>
      <c r="J20" s="325"/>
      <c r="K20" s="309"/>
      <c r="L20" s="190"/>
      <c r="M20" s="159"/>
      <c r="N20" s="159"/>
      <c r="O20" s="159"/>
    </row>
    <row r="21" spans="1:15" s="160" customFormat="1" ht="33.75" customHeight="1">
      <c r="A21" s="306"/>
      <c r="B21" s="308"/>
      <c r="C21" s="235">
        <v>4</v>
      </c>
      <c r="D21" s="235">
        <v>3</v>
      </c>
      <c r="E21" s="235">
        <f t="shared" ref="E21" si="9">C21*D21</f>
        <v>12</v>
      </c>
      <c r="F21" s="236" t="str">
        <f t="shared" ref="F21" si="10">IF(OR(AND(D21=5,C21&gt;3),AND(D21=4,C21&gt;4)),"สูงมาก",IF(OR(AND(D21=5,C21&lt;4),AND(D21=4,C21&gt;=2,C21&lt;=4),AND(D21=3,C21&gt;=3,C21&lt;=5),AND(D21=2,C21&gt;=4,C21&lt;=5)),"สูง",IF(OR(AND(D21=5,C21=1),AND(D21=4,C21&gt;=1,C21&lt;=2),AND(D21=3,C21&gt;=2,C21&lt;=3),AND(D21=2,C21&gt;=3,C21&lt;=4),AND(D21=1,C21&gt;=4,C21&lt;=5)),"ปานกลาง",IF(OR(AND(D21=3,C21=1),AND(D21=2,C21&gt;=1,C21&lt;=2),AND(D21=1,C21&gt;=1,C21&lt;=3)),"ต่ำ",""))))</f>
        <v>สูง</v>
      </c>
      <c r="G21" s="108"/>
      <c r="H21" s="158" t="s">
        <v>207</v>
      </c>
      <c r="I21" s="171"/>
      <c r="J21" s="326"/>
      <c r="K21" s="310"/>
      <c r="L21" s="187"/>
      <c r="M21" s="159"/>
      <c r="N21" s="159"/>
      <c r="O21" s="159"/>
    </row>
    <row r="22" spans="1:15" s="160" customFormat="1" ht="33.75" customHeight="1">
      <c r="A22" s="186"/>
      <c r="B22" s="172"/>
      <c r="C22" s="253">
        <v>5</v>
      </c>
      <c r="D22" s="253">
        <v>1</v>
      </c>
      <c r="E22" s="235">
        <f>C22*D22</f>
        <v>5</v>
      </c>
      <c r="F22" s="251" t="str">
        <f t="shared" ref="F22:F23" si="11">IF(OR(AND(D22=5,C22&gt;3),AND(D22=4,C22&gt;4)),"สูงมาก",IF(OR(AND(D22=5,C22&gt;=2,C22&lt;=3),AND(D22=4,C22&gt;=3,C22&lt;=4),AND(D22=3,C22&gt;=4,C22&lt;=5),AND(D22=2,C22&gt;=5)),"สูง",IF(OR(AND(D22=5,C22=1),AND(D22=4,C22&gt;=1,C22&lt;=2),AND(D22=3,C22&gt;=2,C22&lt;=3),AND(D22=2,C22&gt;=3,C22&lt;=4),AND(D22=1,C22&gt;=4,C22&lt;=5)),"ปานกลาง",IF(OR(AND(D22=3,C22=1),AND(D22=2,C22&gt;=1,C22&lt;=2),AND(D22=1,C22&gt;=1,C22&lt;=3)),"ต่ำ",""))))</f>
        <v>ปานกลาง</v>
      </c>
      <c r="G22" s="26"/>
      <c r="H22" s="26"/>
      <c r="I22" s="158" t="s">
        <v>207</v>
      </c>
      <c r="J22" s="162"/>
      <c r="K22" s="187"/>
      <c r="L22" s="187"/>
      <c r="M22" s="159"/>
      <c r="N22" s="159"/>
      <c r="O22" s="159"/>
    </row>
    <row r="23" spans="1:15" s="160" customFormat="1" ht="33.75" customHeight="1">
      <c r="A23" s="186"/>
      <c r="B23" s="204"/>
      <c r="C23" s="235">
        <v>1</v>
      </c>
      <c r="D23" s="235">
        <v>3</v>
      </c>
      <c r="E23" s="235">
        <f>C23*D23</f>
        <v>3</v>
      </c>
      <c r="F23" s="252" t="str">
        <f t="shared" si="11"/>
        <v>ต่ำ</v>
      </c>
      <c r="G23" s="26"/>
      <c r="H23" s="26"/>
      <c r="I23" s="158" t="s">
        <v>207</v>
      </c>
      <c r="J23" s="227"/>
      <c r="K23" s="187"/>
      <c r="L23" s="187"/>
      <c r="M23" s="159"/>
      <c r="N23" s="159"/>
      <c r="O23" s="159"/>
    </row>
    <row r="24" spans="1:15" s="160" customFormat="1" ht="33.75" customHeight="1">
      <c r="A24" s="333" t="s">
        <v>234</v>
      </c>
      <c r="B24" s="333"/>
      <c r="C24" s="235">
        <v>5</v>
      </c>
      <c r="D24" s="235">
        <v>5</v>
      </c>
      <c r="E24" s="235">
        <f>C24*D24</f>
        <v>25</v>
      </c>
      <c r="F24" s="250" t="str">
        <f>IF(OR(AND(D24=5,C24&gt;3),AND(D24=4,C24&gt;4)),"สูงมาก",IF(OR(AND(D24=5,C24&lt;4),AND(D24=4,C24&gt;=2,C24&lt;=4),AND(D24=3,C24&gt;=3,C24&lt;=5),AND(D24=2,C24&gt;=4,C24&lt;=5)),"สูง",IF(OR(AND(D24=5,C24=1),AND(D24=4,C24&gt;=1,C24&lt;=2),AND(D24=3,C24&gt;=2,C24&lt;=3),AND(D24=2,C24&gt;=3,C24&lt;=4),AND(D24=1,C24&gt;=4,C24&lt;=5)),"ปานกลาง",IF(OR(AND(D24=3,C24=1),AND(D24=2,C24&gt;=1,C24&lt;=2),AND(D24=1,C24&gt;=1,C24&lt;=3)),"ต่ำ",""))))</f>
        <v>สูงมาก</v>
      </c>
      <c r="G24" s="103"/>
      <c r="H24" s="158" t="s">
        <v>207</v>
      </c>
      <c r="I24" s="158"/>
      <c r="J24" s="303"/>
      <c r="K24" s="303"/>
      <c r="L24" s="102"/>
      <c r="M24" s="159"/>
      <c r="N24" s="159"/>
      <c r="O24" s="159"/>
    </row>
    <row r="25" spans="1:15" s="160" customFormat="1" ht="33.75" customHeight="1">
      <c r="A25" s="334"/>
      <c r="B25" s="334"/>
      <c r="C25" s="235">
        <v>4</v>
      </c>
      <c r="D25" s="235">
        <v>3</v>
      </c>
      <c r="E25" s="235">
        <f t="shared" ref="E25" si="12">C25*D25</f>
        <v>12</v>
      </c>
      <c r="F25" s="236" t="str">
        <f t="shared" ref="F25" si="13">IF(OR(AND(D25=5,C25&gt;3),AND(D25=4,C25&gt;4)),"สูงมาก",IF(OR(AND(D25=5,C25&lt;4),AND(D25=4,C25&gt;=2,C25&lt;=4),AND(D25=3,C25&gt;=3,C25&lt;=5),AND(D25=2,C25&gt;=4,C25&lt;=5)),"สูง",IF(OR(AND(D25=5,C25=1),AND(D25=4,C25&gt;=1,C25&lt;=2),AND(D25=3,C25&gt;=2,C25&lt;=3),AND(D25=2,C25&gt;=3,C25&lt;=4),AND(D25=1,C25&gt;=4,C25&lt;=5)),"ปานกลาง",IF(OR(AND(D25=3,C25=1),AND(D25=2,C25&gt;=1,C25&lt;=2),AND(D25=1,C25&gt;=1,C25&lt;=3)),"ต่ำ",""))))</f>
        <v>สูง</v>
      </c>
      <c r="G25" s="102"/>
      <c r="H25" s="158" t="s">
        <v>207</v>
      </c>
      <c r="I25" s="158"/>
      <c r="J25" s="304"/>
      <c r="K25" s="304"/>
      <c r="L25" s="164"/>
      <c r="M25" s="159"/>
      <c r="N25" s="159"/>
      <c r="O25" s="159"/>
    </row>
    <row r="26" spans="1:15" s="160" customFormat="1" ht="33.75" customHeight="1">
      <c r="A26" s="188"/>
      <c r="B26" s="177"/>
      <c r="C26" s="253">
        <v>5</v>
      </c>
      <c r="D26" s="253">
        <v>1</v>
      </c>
      <c r="E26" s="235">
        <f>C26*D26</f>
        <v>5</v>
      </c>
      <c r="F26" s="251" t="str">
        <f t="shared" ref="F26:F27" si="14">IF(OR(AND(D26=5,C26&gt;3),AND(D26=4,C26&gt;4)),"สูงมาก",IF(OR(AND(D26=5,C26&gt;=2,C26&lt;=3),AND(D26=4,C26&gt;=3,C26&lt;=4),AND(D26=3,C26&gt;=4,C26&lt;=5),AND(D26=2,C26&gt;=5)),"สูง",IF(OR(AND(D26=5,C26=1),AND(D26=4,C26&gt;=1,C26&lt;=2),AND(D26=3,C26&gt;=2,C26&lt;=3),AND(D26=2,C26&gt;=3,C26&lt;=4),AND(D26=1,C26&gt;=4,C26&lt;=5)),"ปานกลาง",IF(OR(AND(D26=3,C26=1),AND(D26=2,C26&gt;=1,C26&lt;=2),AND(D26=1,C26&gt;=1,C26&lt;=3)),"ต่ำ",""))))</f>
        <v>ปานกลาง</v>
      </c>
      <c r="G26" s="102"/>
      <c r="H26" s="158"/>
      <c r="I26" s="158" t="s">
        <v>207</v>
      </c>
      <c r="J26" s="183"/>
      <c r="K26" s="164"/>
      <c r="L26" s="164"/>
      <c r="M26" s="159"/>
      <c r="N26" s="159"/>
      <c r="O26" s="159"/>
    </row>
    <row r="27" spans="1:15" s="160" customFormat="1" ht="33.75" customHeight="1">
      <c r="A27" s="189"/>
      <c r="B27" s="180"/>
      <c r="C27" s="235">
        <v>1</v>
      </c>
      <c r="D27" s="235">
        <v>3</v>
      </c>
      <c r="E27" s="235">
        <f>C27*D27</f>
        <v>3</v>
      </c>
      <c r="F27" s="252" t="str">
        <f t="shared" si="14"/>
        <v>ต่ำ</v>
      </c>
      <c r="G27" s="102"/>
      <c r="H27" s="158"/>
      <c r="I27" s="158" t="s">
        <v>207</v>
      </c>
      <c r="J27" s="184"/>
      <c r="K27" s="168"/>
      <c r="L27" s="168"/>
      <c r="M27" s="159"/>
      <c r="N27" s="159"/>
      <c r="O27" s="159"/>
    </row>
    <row r="28" spans="1:15" s="160" customFormat="1" ht="33.75" customHeight="1">
      <c r="A28" s="322" t="s">
        <v>235</v>
      </c>
      <c r="B28" s="245"/>
      <c r="C28" s="235">
        <v>5</v>
      </c>
      <c r="D28" s="235">
        <v>5</v>
      </c>
      <c r="E28" s="235">
        <f>C28*D28</f>
        <v>25</v>
      </c>
      <c r="F28" s="250" t="str">
        <f>IF(OR(AND(D28=5,C28&gt;3),AND(D28=4,C28&gt;4)),"สูงมาก",IF(OR(AND(D28=5,C28&lt;4),AND(D28=4,C28&gt;=2,C28&lt;=4),AND(D28=3,C28&gt;=3,C28&lt;=5),AND(D28=2,C28&gt;=4,C28&lt;=5)),"สูง",IF(OR(AND(D28=5,C28=1),AND(D28=4,C28&gt;=1,C28&lt;=2),AND(D28=3,C28&gt;=2,C28&lt;=3),AND(D28=2,C28&gt;=3,C28&lt;=4),AND(D28=1,C28&gt;=4,C28&lt;=5)),"ปานกลาง",IF(OR(AND(D28=3,C28=1),AND(D28=2,C28&gt;=1,C28&lt;=2),AND(D28=1,C28&gt;=1,C28&lt;=3)),"ต่ำ",""))))</f>
        <v>สูงมาก</v>
      </c>
      <c r="G28" s="26"/>
      <c r="H28" s="158" t="s">
        <v>207</v>
      </c>
      <c r="I28" s="26"/>
      <c r="J28" s="191"/>
      <c r="K28" s="242"/>
      <c r="L28" s="242"/>
      <c r="M28" s="159"/>
      <c r="N28" s="159"/>
      <c r="O28" s="159"/>
    </row>
    <row r="29" spans="1:15" s="160" customFormat="1" ht="33.75" customHeight="1">
      <c r="A29" s="323"/>
      <c r="B29" s="163"/>
      <c r="C29" s="235">
        <v>4</v>
      </c>
      <c r="D29" s="235">
        <v>3</v>
      </c>
      <c r="E29" s="235">
        <f t="shared" ref="E29" si="15">C29*D29</f>
        <v>12</v>
      </c>
      <c r="F29" s="236" t="str">
        <f t="shared" ref="F29" si="16">IF(OR(AND(D29=5,C29&gt;3),AND(D29=4,C29&gt;4)),"สูงมาก",IF(OR(AND(D29=5,C29&lt;4),AND(D29=4,C29&gt;=2,C29&lt;=4),AND(D29=3,C29&gt;=3,C29&lt;=5),AND(D29=2,C29&gt;=4,C29&lt;=5)),"สูง",IF(OR(AND(D29=5,C29=1),AND(D29=4,C29&gt;=1,C29&lt;=2),AND(D29=3,C29&gt;=2,C29&lt;=3),AND(D29=2,C29&gt;=3,C29&lt;=4),AND(D29=1,C29&gt;=4,C29&lt;=5)),"ปานกลาง",IF(OR(AND(D29=3,C29=1),AND(D29=2,C29&gt;=1,C29&lt;=2),AND(D29=1,C29&gt;=1,C29&lt;=3)),"ต่ำ",""))))</f>
        <v>สูง</v>
      </c>
      <c r="G29" s="26"/>
      <c r="H29" s="26"/>
      <c r="I29" s="158" t="s">
        <v>207</v>
      </c>
      <c r="J29" s="192"/>
      <c r="K29" s="243"/>
      <c r="L29" s="243"/>
      <c r="M29" s="159"/>
      <c r="N29" s="159"/>
      <c r="O29" s="159"/>
    </row>
    <row r="30" spans="1:15" s="160" customFormat="1" ht="33.75" customHeight="1">
      <c r="A30" s="324"/>
      <c r="B30" s="193"/>
      <c r="C30" s="253">
        <v>5</v>
      </c>
      <c r="D30" s="253">
        <v>1</v>
      </c>
      <c r="E30" s="235">
        <f>C30*D30</f>
        <v>5</v>
      </c>
      <c r="F30" s="251" t="str">
        <f t="shared" ref="F30" si="17">IF(OR(AND(D30=5,C30&gt;3),AND(D30=4,C30&gt;4)),"สูงมาก",IF(OR(AND(D30=5,C30&gt;=2,C30&lt;=3),AND(D30=4,C30&gt;=3,C30&lt;=4),AND(D30=3,C30&gt;=4,C30&lt;=5),AND(D30=2,C30&gt;=5)),"สูง",IF(OR(AND(D30=5,C30=1),AND(D30=4,C30&gt;=1,C30&lt;=2),AND(D30=3,C30&gt;=2,C30&lt;=3),AND(D30=2,C30&gt;=3,C30&lt;=4),AND(D30=1,C30&gt;=4,C30&lt;=5)),"ปานกลาง",IF(OR(AND(D30=3,C30=1),AND(D30=2,C30&gt;=1,C30&lt;=2),AND(D30=1,C30&gt;=1,C30&lt;=3)),"ต่ำ",""))))</f>
        <v>ปานกลาง</v>
      </c>
      <c r="G30" s="26"/>
      <c r="H30" s="26"/>
      <c r="I30" s="158" t="s">
        <v>207</v>
      </c>
      <c r="J30" s="195"/>
      <c r="K30" s="194"/>
      <c r="L30" s="194"/>
      <c r="M30" s="159"/>
      <c r="N30" s="159"/>
      <c r="O30" s="159"/>
    </row>
    <row r="31" spans="1:15" s="160" customFormat="1" ht="32.25" customHeight="1">
      <c r="A31" s="196"/>
      <c r="B31" s="197"/>
      <c r="C31" s="198"/>
      <c r="D31" s="246"/>
      <c r="E31" s="246"/>
      <c r="F31" s="247"/>
      <c r="G31" s="248"/>
      <c r="H31" s="34"/>
      <c r="I31" s="34"/>
      <c r="J31" s="200"/>
      <c r="K31" s="199"/>
      <c r="L31" s="199"/>
      <c r="M31" s="159"/>
      <c r="N31" s="159"/>
      <c r="O31" s="159"/>
    </row>
    <row r="32" spans="1:15">
      <c r="D32" s="249"/>
      <c r="E32" s="249"/>
      <c r="F32" s="249"/>
      <c r="G32" s="28"/>
    </row>
  </sheetData>
  <mergeCells count="30">
    <mergeCell ref="D5:D6"/>
    <mergeCell ref="E5:E6"/>
    <mergeCell ref="F5:F6"/>
    <mergeCell ref="K4:K6"/>
    <mergeCell ref="A28:A30"/>
    <mergeCell ref="J8:J9"/>
    <mergeCell ref="J20:J21"/>
    <mergeCell ref="J24:J25"/>
    <mergeCell ref="B8:B9"/>
    <mergeCell ref="A16:A17"/>
    <mergeCell ref="B16:B17"/>
    <mergeCell ref="A8:A9"/>
    <mergeCell ref="A24:A25"/>
    <mergeCell ref="B24:B25"/>
    <mergeCell ref="A1:L1"/>
    <mergeCell ref="L4:L6"/>
    <mergeCell ref="K24:K25"/>
    <mergeCell ref="A20:A21"/>
    <mergeCell ref="B20:B21"/>
    <mergeCell ref="K20:K21"/>
    <mergeCell ref="A2:L2"/>
    <mergeCell ref="A3:L3"/>
    <mergeCell ref="J4:J6"/>
    <mergeCell ref="A4:A6"/>
    <mergeCell ref="B4:B6"/>
    <mergeCell ref="C4:F4"/>
    <mergeCell ref="G4:G6"/>
    <mergeCell ref="H4:I5"/>
    <mergeCell ref="K10:K11"/>
    <mergeCell ref="C5:C6"/>
  </mergeCells>
  <pageMargins left="0.7" right="0" top="0.75" bottom="0.25" header="0.3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V42"/>
  <sheetViews>
    <sheetView tabSelected="1" topLeftCell="A16" zoomScale="85" zoomScaleNormal="85" workbookViewId="0">
      <selection activeCell="T24" sqref="T24"/>
    </sheetView>
  </sheetViews>
  <sheetFormatPr defaultColWidth="9.140625" defaultRowHeight="24.75"/>
  <cols>
    <col min="1" max="1" width="29.42578125" style="49" customWidth="1"/>
    <col min="2" max="2" width="7.7109375" style="49" customWidth="1"/>
    <col min="3" max="3" width="35.5703125" style="34" customWidth="1"/>
    <col min="4" max="5" width="8.140625" style="35" customWidth="1"/>
    <col min="6" max="6" width="8.85546875" style="35" customWidth="1"/>
    <col min="7" max="7" width="12.7109375" style="35" customWidth="1"/>
    <col min="8" max="8" width="11.28515625" style="35" customWidth="1"/>
    <col min="9" max="9" width="29" style="34" customWidth="1"/>
    <col min="10" max="10" width="32" style="33" customWidth="1"/>
    <col min="11" max="11" width="10.85546875" style="33" customWidth="1"/>
    <col min="12" max="13" width="9.140625" style="85" customWidth="1"/>
    <col min="14" max="14" width="9.140625" style="84" customWidth="1"/>
    <col min="15" max="15" width="12.140625" style="84" customWidth="1"/>
    <col min="16" max="16" width="27" style="36" customWidth="1"/>
    <col min="17" max="17" width="11.5703125" style="37" customWidth="1"/>
    <col min="18" max="18" width="17" style="34" customWidth="1"/>
    <col min="19" max="22" width="9.140625" style="20"/>
    <col min="23" max="16384" width="9.140625" style="1"/>
  </cols>
  <sheetData>
    <row r="1" spans="1:22" ht="30.75">
      <c r="A1" s="373" t="s">
        <v>94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2" ht="33.75" customHeight="1">
      <c r="A2" s="374" t="s">
        <v>257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</row>
    <row r="3" spans="1:22" ht="25.5" customHeight="1">
      <c r="A3" s="374" t="s">
        <v>139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</row>
    <row r="4" spans="1:22" s="13" customFormat="1" ht="45.75" customHeight="1">
      <c r="A4" s="375" t="s">
        <v>256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22"/>
      <c r="T4" s="22"/>
      <c r="U4" s="22"/>
      <c r="V4" s="22"/>
    </row>
    <row r="5" spans="1:22" s="67" customFormat="1" ht="64.5" customHeight="1">
      <c r="A5" s="300" t="s">
        <v>99</v>
      </c>
      <c r="B5" s="300" t="s">
        <v>270</v>
      </c>
      <c r="C5" s="300" t="s">
        <v>97</v>
      </c>
      <c r="D5" s="369" t="s">
        <v>271</v>
      </c>
      <c r="E5" s="369"/>
      <c r="F5" s="369"/>
      <c r="G5" s="369"/>
      <c r="H5" s="370" t="s">
        <v>92</v>
      </c>
      <c r="I5" s="300" t="s">
        <v>262</v>
      </c>
      <c r="J5" s="316" t="s">
        <v>255</v>
      </c>
      <c r="K5" s="317"/>
      <c r="L5" s="366" t="s">
        <v>272</v>
      </c>
      <c r="M5" s="367"/>
      <c r="N5" s="367"/>
      <c r="O5" s="368"/>
      <c r="P5" s="376" t="s">
        <v>101</v>
      </c>
      <c r="Q5" s="377"/>
      <c r="R5" s="378"/>
      <c r="S5" s="154"/>
      <c r="T5" s="154"/>
      <c r="U5" s="154"/>
      <c r="V5" s="154"/>
    </row>
    <row r="6" spans="1:22" s="67" customFormat="1" ht="22.5" customHeight="1">
      <c r="A6" s="301"/>
      <c r="B6" s="301"/>
      <c r="C6" s="301"/>
      <c r="D6" s="300" t="s">
        <v>13</v>
      </c>
      <c r="E6" s="300" t="s">
        <v>14</v>
      </c>
      <c r="F6" s="300" t="s">
        <v>15</v>
      </c>
      <c r="G6" s="300" t="s">
        <v>16</v>
      </c>
      <c r="H6" s="371"/>
      <c r="I6" s="301"/>
      <c r="J6" s="357"/>
      <c r="K6" s="358"/>
      <c r="L6" s="300" t="s">
        <v>13</v>
      </c>
      <c r="M6" s="300" t="s">
        <v>14</v>
      </c>
      <c r="N6" s="300" t="s">
        <v>15</v>
      </c>
      <c r="O6" s="300" t="s">
        <v>16</v>
      </c>
      <c r="P6" s="300" t="s">
        <v>126</v>
      </c>
      <c r="Q6" s="300" t="s">
        <v>100</v>
      </c>
      <c r="R6" s="300" t="s">
        <v>273</v>
      </c>
      <c r="S6" s="154"/>
      <c r="T6" s="244"/>
      <c r="U6" s="154"/>
      <c r="V6" s="154"/>
    </row>
    <row r="7" spans="1:22" s="67" customFormat="1" ht="67.5" customHeight="1">
      <c r="A7" s="301"/>
      <c r="B7" s="302"/>
      <c r="C7" s="301"/>
      <c r="D7" s="301"/>
      <c r="E7" s="301"/>
      <c r="F7" s="301"/>
      <c r="G7" s="301"/>
      <c r="H7" s="372"/>
      <c r="I7" s="301"/>
      <c r="J7" s="155" t="s">
        <v>289</v>
      </c>
      <c r="K7" s="155" t="s">
        <v>265</v>
      </c>
      <c r="L7" s="301"/>
      <c r="M7" s="301"/>
      <c r="N7" s="301"/>
      <c r="O7" s="301"/>
      <c r="P7" s="302"/>
      <c r="Q7" s="302"/>
      <c r="R7" s="301"/>
      <c r="S7" s="154"/>
      <c r="T7" s="154"/>
      <c r="U7" s="154"/>
      <c r="V7" s="154"/>
    </row>
    <row r="8" spans="1:22" s="137" customFormat="1" ht="24">
      <c r="A8" s="38" t="s">
        <v>0</v>
      </c>
      <c r="B8" s="39" t="s">
        <v>1</v>
      </c>
      <c r="C8" s="39" t="s">
        <v>2</v>
      </c>
      <c r="D8" s="39" t="s">
        <v>3</v>
      </c>
      <c r="E8" s="39" t="s">
        <v>4</v>
      </c>
      <c r="F8" s="39" t="s">
        <v>5</v>
      </c>
      <c r="G8" s="38" t="s">
        <v>6</v>
      </c>
      <c r="H8" s="39" t="s">
        <v>7</v>
      </c>
      <c r="I8" s="39" t="s">
        <v>8</v>
      </c>
      <c r="J8" s="38" t="s">
        <v>9</v>
      </c>
      <c r="K8" s="38" t="s">
        <v>10</v>
      </c>
      <c r="L8" s="38" t="s">
        <v>11</v>
      </c>
      <c r="M8" s="38" t="s">
        <v>12</v>
      </c>
      <c r="N8" s="38" t="s">
        <v>17</v>
      </c>
      <c r="O8" s="38" t="s">
        <v>18</v>
      </c>
      <c r="P8" s="38" t="s">
        <v>19</v>
      </c>
      <c r="Q8" s="38" t="s">
        <v>20</v>
      </c>
      <c r="R8" s="38" t="s">
        <v>264</v>
      </c>
    </row>
    <row r="9" spans="1:22" s="2" customFormat="1" ht="78" customHeight="1">
      <c r="A9" s="107" t="s">
        <v>280</v>
      </c>
      <c r="B9" s="107" t="s">
        <v>274</v>
      </c>
      <c r="C9" s="102"/>
      <c r="D9" s="235">
        <v>5</v>
      </c>
      <c r="E9" s="235">
        <v>5</v>
      </c>
      <c r="F9" s="235">
        <f>D9*E9</f>
        <v>25</v>
      </c>
      <c r="G9" s="250" t="str">
        <f>IF(OR(AND(E9=5,D9&gt;3),AND(E9=4,D9&gt;4)),"สูงมาก",IF(OR(AND(E9=5,D9&lt;4),AND(E9=4,D9&gt;=2,D9&lt;=4),AND(E9=3,D9&gt;=3,D9&lt;=5),AND(E9=2,D9&gt;=4,D9&lt;=5)),"สูง",IF(OR(AND(E9=5,D9=1),AND(E9=4,D9&gt;=1,D9&lt;=2),AND(E9=3,D9&gt;=2,D9&lt;=3),AND(E9=2,D9&gt;=3,D9&lt;=4),AND(E9=1,D9&gt;=4,D9&lt;=5)),"ปานกลาง",IF(OR(AND(E9=3,D9=1),AND(E9=2,D9&gt;=1,D9&lt;=2),AND(E9=1,D9&gt;=1,D9&lt;=3)),"ต่ำ",""))))</f>
        <v>สูงมาก</v>
      </c>
      <c r="H9" s="76" t="s">
        <v>224</v>
      </c>
      <c r="I9" s="83"/>
      <c r="J9" s="51"/>
      <c r="K9" s="267"/>
      <c r="L9" s="253">
        <v>3</v>
      </c>
      <c r="M9" s="253">
        <v>3</v>
      </c>
      <c r="N9" s="235">
        <f t="shared" ref="N9:N14" si="0">L9*M9</f>
        <v>9</v>
      </c>
      <c r="O9" s="251" t="str">
        <f t="shared" ref="O9" si="1">IF(OR(AND(M9=5,L9&gt;3),AND(M9=4,L9&gt;4)),"สูงมาก",IF(OR(AND(M9=5,L9&gt;=2,L9&lt;=3),AND(M9=4,L9&gt;=3,L9&lt;=4),AND(M9=3,L9&gt;=4,L9&lt;=5),AND(M9=2,L9&gt;=5)),"สูง",IF(OR(AND(M9=5,L9=1),AND(M9=4,L9&gt;=1,L9&lt;=2),AND(M9=3,L9&gt;=2,L9&lt;=3),AND(M9=2,L9&gt;=3,L9&lt;=4),AND(M9=1,L9&gt;=4,L9&lt;=5)),"ปานกลาง",IF(OR(AND(M9=3,L9=1),AND(M9=2,L9&gt;=1,L9&lt;=2),AND(M9=1,L9&gt;=1,L9&lt;=3)),"ต่ำ",""))))</f>
        <v>ปานกลาง</v>
      </c>
      <c r="P9" s="104"/>
      <c r="Q9" s="29"/>
      <c r="R9" s="102"/>
      <c r="S9" s="18"/>
      <c r="T9" s="18"/>
      <c r="U9" s="18"/>
      <c r="V9" s="18"/>
    </row>
    <row r="10" spans="1:22" s="2" customFormat="1" ht="48.75" customHeight="1">
      <c r="A10" s="257" t="s">
        <v>281</v>
      </c>
      <c r="B10" s="257" t="s">
        <v>275</v>
      </c>
      <c r="C10" s="25"/>
      <c r="D10" s="235">
        <v>4</v>
      </c>
      <c r="E10" s="235">
        <v>4</v>
      </c>
      <c r="F10" s="235">
        <f t="shared" ref="F10" si="2">D10*E10</f>
        <v>16</v>
      </c>
      <c r="G10" s="261" t="str">
        <f t="shared" ref="G10" si="3">IF(OR(AND(E10=5,D10&gt;3),AND(E10=4,D10&gt;4)),"สูงมาก",IF(OR(AND(E10=5,D10&lt;4),AND(E10=4,D10&gt;=2,D10&lt;=4),AND(E10=3,D10&gt;=3,D10&lt;=5),AND(E10=2,D10&gt;=4,D10&lt;=5)),"สูง",IF(OR(AND(E10=5,D10=1),AND(E10=4,D10&gt;=1,D10&lt;=2),AND(E10=3,D10&gt;=2,D10&lt;=3),AND(E10=2,D10&gt;=3,D10&lt;=4),AND(E10=1,D10&gt;=4,D10&lt;=5)),"ปานกลาง",IF(OR(AND(E10=3,D10=1),AND(E10=2,D10&gt;=1,D10&lt;=2),AND(E10=1,D10&gt;=1,D10&lt;=3)),"ต่ำ",""))))</f>
        <v>สูง</v>
      </c>
      <c r="H10" s="237" t="s">
        <v>225</v>
      </c>
      <c r="I10" s="82"/>
      <c r="J10" s="270"/>
      <c r="K10" s="52"/>
      <c r="L10" s="253">
        <v>1</v>
      </c>
      <c r="M10" s="253">
        <v>1</v>
      </c>
      <c r="N10" s="235">
        <f t="shared" si="0"/>
        <v>1</v>
      </c>
      <c r="O10" s="252" t="str">
        <f t="shared" ref="O10" si="4">IF(OR(AND(M10=5,L10&gt;3),AND(M10=4,L10&gt;4)),"สูงมาก",IF(OR(AND(M10=5,L10&gt;=2,L10&lt;=3),AND(M10=4,L10&gt;=3,L10&lt;=4),AND(M10=3,L10&gt;=4,L10&lt;=5),AND(M10=2,L10&gt;=5)),"สูง",IF(OR(AND(M10=5,L10=1),AND(M10=4,L10&gt;=1,L10&lt;=2),AND(M10=3,L10&gt;=2,L10&lt;=3),AND(M10=2,L10&gt;=3,L10&lt;=4),AND(M10=1,L10&gt;=4,L10&lt;=5)),"ปานกลาง",IF(OR(AND(M10=3,L10=1),AND(M10=2,L10&gt;=1,L10&lt;=2),AND(M10=1,L10&gt;=1,L10&lt;=3)),"ต่ำ",""))))</f>
        <v>ต่ำ</v>
      </c>
      <c r="P10" s="42"/>
      <c r="Q10" s="30"/>
      <c r="R10" s="102"/>
      <c r="S10" s="18"/>
      <c r="T10" s="18"/>
      <c r="U10" s="18"/>
      <c r="V10" s="18"/>
    </row>
    <row r="11" spans="1:22" s="2" customFormat="1" ht="48" customHeight="1">
      <c r="A11" s="76" t="s">
        <v>282</v>
      </c>
      <c r="B11" s="76" t="s">
        <v>276</v>
      </c>
      <c r="C11" s="40"/>
      <c r="D11" s="253">
        <v>4</v>
      </c>
      <c r="E11" s="253">
        <v>3</v>
      </c>
      <c r="F11" s="235">
        <f>D11*E11</f>
        <v>12</v>
      </c>
      <c r="G11" s="261" t="str">
        <f t="shared" ref="G11:G12" si="5">IF(OR(AND(E11=5,D11&gt;3),AND(E11=4,D11&gt;4)),"สูงมาก",IF(OR(AND(E11=5,D11&gt;=2,D11&lt;=3),AND(E11=4,D11&gt;=3,D11&lt;=4),AND(E11=3,D11&gt;=4,D11&lt;=5),AND(E11=2,D11&gt;=5)),"สูง",IF(OR(AND(E11=5,D11=1),AND(E11=4,D11&gt;=1,D11&lt;=2),AND(E11=3,D11&gt;=2,D11&lt;=3),AND(E11=2,D11&gt;=3,D11&lt;=4),AND(E11=1,D11&gt;=4,D11&lt;=5)),"ปานกลาง",IF(OR(AND(E11=3,D11=1),AND(E11=2,D11&gt;=1,D11&lt;=2),AND(E11=1,D11&gt;=1,D11&lt;=3)),"ต่ำ",""))))</f>
        <v>สูง</v>
      </c>
      <c r="H11" s="76" t="s">
        <v>224</v>
      </c>
      <c r="I11" s="83"/>
      <c r="J11" s="151"/>
      <c r="K11" s="268"/>
      <c r="L11" s="253">
        <v>5</v>
      </c>
      <c r="M11" s="253">
        <v>1</v>
      </c>
      <c r="N11" s="235">
        <f t="shared" si="0"/>
        <v>5</v>
      </c>
      <c r="O11" s="251" t="str">
        <f t="shared" ref="O11:O12" si="6">IF(OR(AND(M11=5,L11&gt;3),AND(M11=4,L11&gt;4)),"สูงมาก",IF(OR(AND(M11=5,L11&gt;=2,L11&lt;=3),AND(M11=4,L11&gt;=3,L11&lt;=4),AND(M11=3,L11&gt;=4,L11&lt;=5),AND(M11=2,L11&gt;=5)),"สูง",IF(OR(AND(M11=5,L11=1),AND(M11=4,L11&gt;=1,L11&lt;=2),AND(M11=3,L11&gt;=2,L11&lt;=3),AND(M11=2,L11&gt;=3,L11&lt;=4),AND(M11=1,L11&gt;=4,L11&lt;=5)),"ปานกลาง",IF(OR(AND(M11=3,L11=1),AND(M11=2,L11&gt;=1,L11&lt;=2),AND(M11=1,L11&gt;=1,L11&lt;=3)),"ต่ำ",""))))</f>
        <v>ปานกลาง</v>
      </c>
      <c r="P11" s="81"/>
      <c r="Q11" s="80"/>
      <c r="R11" s="102"/>
      <c r="S11" s="18"/>
      <c r="T11" s="18"/>
      <c r="U11" s="18"/>
      <c r="V11" s="18"/>
    </row>
    <row r="12" spans="1:22" s="2" customFormat="1" ht="60.75" customHeight="1">
      <c r="A12" s="258" t="s">
        <v>283</v>
      </c>
      <c r="B12" s="258" t="s">
        <v>277</v>
      </c>
      <c r="C12" s="108"/>
      <c r="D12" s="235">
        <v>4</v>
      </c>
      <c r="E12" s="235">
        <v>2</v>
      </c>
      <c r="F12" s="235">
        <f>D12*E12</f>
        <v>8</v>
      </c>
      <c r="G12" s="251" t="str">
        <f t="shared" si="5"/>
        <v>ปานกลาง</v>
      </c>
      <c r="H12" s="238" t="s">
        <v>226</v>
      </c>
      <c r="I12" s="26"/>
      <c r="J12" s="138"/>
      <c r="K12" s="269"/>
      <c r="L12" s="235">
        <v>2</v>
      </c>
      <c r="M12" s="235">
        <v>3</v>
      </c>
      <c r="N12" s="235">
        <f t="shared" si="0"/>
        <v>6</v>
      </c>
      <c r="O12" s="251" t="str">
        <f t="shared" si="6"/>
        <v>ปานกลาง</v>
      </c>
      <c r="P12" s="41"/>
      <c r="Q12" s="31"/>
      <c r="R12" s="103"/>
      <c r="S12" s="18"/>
      <c r="T12" s="18"/>
      <c r="U12" s="18"/>
      <c r="V12" s="18"/>
    </row>
    <row r="13" spans="1:22" s="2" customFormat="1" ht="63" customHeight="1">
      <c r="A13" s="259" t="s">
        <v>284</v>
      </c>
      <c r="B13" s="259" t="s">
        <v>278</v>
      </c>
      <c r="C13" s="108"/>
      <c r="D13" s="235">
        <v>5</v>
      </c>
      <c r="E13" s="235">
        <v>4</v>
      </c>
      <c r="F13" s="235">
        <f>D13*E13</f>
        <v>20</v>
      </c>
      <c r="G13" s="250" t="str">
        <f t="shared" ref="G13" si="7">IF(OR(AND(E13=5,D13&gt;3),AND(E13=4,D13&gt;4)),"สูงมาก",IF(OR(AND(E13=5,D13&gt;=2,D13&lt;=3),AND(E13=4,D13&gt;=3,D13&lt;=4),AND(E13=3,D13&gt;=4,D13&lt;=5),AND(E13=2,D13&gt;=5)),"สูง",IF(OR(AND(E13=5,D13=1),AND(E13=4,D13&gt;=1,D13&lt;=2),AND(E13=3,D13&gt;=2,D13&lt;=3),AND(E13=2,D13&gt;=3,D13&lt;=4),AND(E13=1,D13&gt;=4,D13&lt;=5)),"ปานกลาง",IF(OR(AND(E13=3,D13=1),AND(E13=2,D13&gt;=1,D13&lt;=2),AND(E13=1,D13&gt;=1,D13&lt;=3)),"ต่ำ",""))))</f>
        <v>สูงมาก</v>
      </c>
      <c r="H13" s="238" t="s">
        <v>226</v>
      </c>
      <c r="I13" s="26"/>
      <c r="J13" s="138"/>
      <c r="K13" s="269"/>
      <c r="L13" s="235">
        <v>2</v>
      </c>
      <c r="M13" s="235">
        <v>2</v>
      </c>
      <c r="N13" s="235">
        <f t="shared" si="0"/>
        <v>4</v>
      </c>
      <c r="O13" s="252" t="str">
        <f t="shared" ref="O13" si="8">IF(OR(AND(M13=5,L13&gt;3),AND(M13=4,L13&gt;4)),"สูงมาก",IF(OR(AND(M13=5,L13&gt;=2,L13&lt;=3),AND(M13=4,L13&gt;=3,L13&lt;=4),AND(M13=3,L13&gt;=4,L13&lt;=5),AND(M13=2,L13&gt;=5)),"สูง",IF(OR(AND(M13=5,L13=1),AND(M13=4,L13&gt;=1,L13&lt;=2),AND(M13=3,L13&gt;=2,L13&lt;=3),AND(M13=2,L13&gt;=3,L13&lt;=4),AND(M13=1,L13&gt;=4,L13&lt;=5)),"ปานกลาง",IF(OR(AND(M13=3,L13=1),AND(M13=2,L13&gt;=1,L13&lt;=2),AND(M13=1,L13&gt;=1,L13&lt;=3)),"ต่ำ",""))))</f>
        <v>ต่ำ</v>
      </c>
      <c r="P13" s="41"/>
      <c r="Q13" s="31"/>
      <c r="R13" s="103"/>
      <c r="S13" s="18"/>
      <c r="T13" s="18"/>
      <c r="U13" s="18"/>
      <c r="V13" s="18"/>
    </row>
    <row r="14" spans="1:22" s="2" customFormat="1" ht="53.25" customHeight="1">
      <c r="A14" s="260" t="s">
        <v>285</v>
      </c>
      <c r="B14" s="260" t="s">
        <v>279</v>
      </c>
      <c r="C14" s="108"/>
      <c r="D14" s="235">
        <v>5</v>
      </c>
      <c r="E14" s="235">
        <v>3</v>
      </c>
      <c r="F14" s="235">
        <f>D14*E14</f>
        <v>15</v>
      </c>
      <c r="G14" s="261" t="str">
        <f t="shared" ref="G14" si="9">IF(OR(AND(E14=5,D14&gt;3),AND(E14=4,D14&gt;4)),"สูงมาก",IF(OR(AND(E14=5,D14&gt;=2,D14&lt;=3),AND(E14=4,D14&gt;=3,D14&lt;=4),AND(E14=3,D14&gt;=4,D14&lt;=5),AND(E14=2,D14&gt;=5)),"สูง",IF(OR(AND(E14=5,D14=1),AND(E14=4,D14&gt;=1,D14&lt;=2),AND(E14=3,D14&gt;=2,D14&lt;=3),AND(E14=2,D14&gt;=3,D14&lt;=4),AND(E14=1,D14&gt;=4,D14&lt;=5)),"ปานกลาง",IF(OR(AND(E14=3,D14=1),AND(E14=2,D14&gt;=1,D14&lt;=2),AND(E14=1,D14&gt;=1,D14&lt;=3)),"ต่ำ",""))))</f>
        <v>สูง</v>
      </c>
      <c r="H14" s="238" t="s">
        <v>226</v>
      </c>
      <c r="I14" s="26"/>
      <c r="J14" s="138"/>
      <c r="K14" s="269"/>
      <c r="L14" s="235">
        <v>1</v>
      </c>
      <c r="M14" s="235">
        <v>2</v>
      </c>
      <c r="N14" s="235">
        <f t="shared" si="0"/>
        <v>2</v>
      </c>
      <c r="O14" s="252" t="str">
        <f t="shared" ref="O14" si="10">IF(OR(AND(M14=5,L14&gt;3),AND(M14=4,L14&gt;4)),"สูงมาก",IF(OR(AND(M14=5,L14&gt;=2,L14&lt;=3),AND(M14=4,L14&gt;=3,L14&lt;=4),AND(M14=3,L14&gt;=4,L14&lt;=5),AND(M14=2,L14&gt;=5)),"สูง",IF(OR(AND(M14=5,L14=1),AND(M14=4,L14&gt;=1,L14&lt;=2),AND(M14=3,L14&gt;=2,L14&lt;=3),AND(M14=2,L14&gt;=3,L14&lt;=4),AND(M14=1,L14&gt;=4,L14&lt;=5)),"ปานกลาง",IF(OR(AND(M14=3,L14=1),AND(M14=2,L14&gt;=1,L14&lt;=2),AND(M14=1,L14&gt;=1,L14&lt;=3)),"ต่ำ",""))))</f>
        <v>ต่ำ</v>
      </c>
      <c r="P14" s="41"/>
      <c r="Q14" s="31"/>
      <c r="R14" s="103"/>
      <c r="S14" s="18"/>
      <c r="T14" s="18"/>
      <c r="U14" s="18"/>
      <c r="V14" s="18"/>
    </row>
    <row r="15" spans="1:22" s="2" customFormat="1" ht="20.25" customHeight="1">
      <c r="A15" s="43"/>
      <c r="B15" s="43"/>
      <c r="C15" s="45"/>
      <c r="D15" s="46"/>
      <c r="E15" s="46"/>
      <c r="F15" s="46"/>
      <c r="G15" s="46"/>
      <c r="H15" s="47"/>
      <c r="I15" s="28"/>
      <c r="J15" s="44"/>
      <c r="K15" s="44"/>
      <c r="L15" s="85"/>
      <c r="M15" s="85"/>
      <c r="N15" s="84"/>
      <c r="O15" s="84"/>
      <c r="P15" s="48"/>
      <c r="Q15" s="32"/>
      <c r="R15" s="45"/>
      <c r="S15" s="18"/>
      <c r="T15" s="18"/>
      <c r="U15" s="18"/>
      <c r="V15" s="18"/>
    </row>
    <row r="16" spans="1:22" ht="33" customHeight="1">
      <c r="A16" s="359" t="s">
        <v>286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</row>
    <row r="17" spans="1:22" ht="39" customHeight="1">
      <c r="A17" s="360" t="s">
        <v>98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</row>
    <row r="18" spans="1:22" ht="34.5" customHeight="1">
      <c r="A18" s="361" t="s">
        <v>227</v>
      </c>
      <c r="B18" s="362"/>
      <c r="C18" s="362"/>
      <c r="D18" s="362"/>
      <c r="E18" s="362"/>
      <c r="F18" s="354" t="s">
        <v>97</v>
      </c>
      <c r="G18" s="355"/>
      <c r="H18" s="355"/>
      <c r="I18" s="355"/>
      <c r="J18" s="355"/>
      <c r="K18" s="355"/>
      <c r="L18" s="355"/>
      <c r="M18" s="355"/>
      <c r="N18" s="355"/>
      <c r="O18" s="356"/>
      <c r="P18" s="363" t="s">
        <v>228</v>
      </c>
      <c r="Q18" s="364"/>
      <c r="R18" s="365"/>
      <c r="V18" s="1"/>
    </row>
    <row r="19" spans="1:22" s="57" customFormat="1" ht="38.25" customHeight="1">
      <c r="A19" s="348" t="s">
        <v>120</v>
      </c>
      <c r="B19" s="349"/>
      <c r="C19" s="349"/>
      <c r="D19" s="349"/>
      <c r="E19" s="350"/>
      <c r="F19" s="342"/>
      <c r="G19" s="343"/>
      <c r="H19" s="343"/>
      <c r="I19" s="343"/>
      <c r="J19" s="343"/>
      <c r="K19" s="343"/>
      <c r="L19" s="343"/>
      <c r="M19" s="343"/>
      <c r="N19" s="343"/>
      <c r="O19" s="344"/>
      <c r="P19" s="342"/>
      <c r="Q19" s="343"/>
      <c r="R19" s="344"/>
      <c r="S19" s="56"/>
      <c r="T19" s="56"/>
      <c r="U19" s="56"/>
    </row>
    <row r="20" spans="1:22" s="57" customFormat="1" ht="33.75" customHeight="1">
      <c r="A20" s="348" t="s">
        <v>121</v>
      </c>
      <c r="B20" s="349"/>
      <c r="C20" s="349"/>
      <c r="D20" s="349"/>
      <c r="E20" s="350"/>
      <c r="F20" s="342"/>
      <c r="G20" s="343"/>
      <c r="H20" s="343"/>
      <c r="I20" s="343"/>
      <c r="J20" s="343"/>
      <c r="K20" s="343"/>
      <c r="L20" s="343"/>
      <c r="M20" s="343"/>
      <c r="N20" s="343"/>
      <c r="O20" s="344"/>
      <c r="P20" s="342"/>
      <c r="Q20" s="343"/>
      <c r="R20" s="344"/>
      <c r="S20" s="56"/>
      <c r="T20" s="56"/>
      <c r="U20" s="56"/>
    </row>
    <row r="21" spans="1:22" s="57" customFormat="1" ht="36" customHeight="1">
      <c r="A21" s="348" t="s">
        <v>123</v>
      </c>
      <c r="B21" s="349"/>
      <c r="C21" s="349"/>
      <c r="D21" s="349"/>
      <c r="E21" s="350"/>
      <c r="F21" s="342"/>
      <c r="G21" s="343"/>
      <c r="H21" s="343"/>
      <c r="I21" s="343"/>
      <c r="J21" s="343"/>
      <c r="K21" s="343"/>
      <c r="L21" s="343"/>
      <c r="M21" s="343"/>
      <c r="N21" s="343"/>
      <c r="O21" s="344"/>
      <c r="P21" s="342"/>
      <c r="Q21" s="343"/>
      <c r="R21" s="344"/>
      <c r="S21" s="56"/>
      <c r="T21" s="56"/>
      <c r="U21" s="56"/>
    </row>
    <row r="22" spans="1:22" s="57" customFormat="1" ht="29.25" customHeight="1">
      <c r="A22" s="348" t="s">
        <v>122</v>
      </c>
      <c r="B22" s="349"/>
      <c r="C22" s="349"/>
      <c r="D22" s="349"/>
      <c r="E22" s="350"/>
      <c r="F22" s="342"/>
      <c r="G22" s="343"/>
      <c r="H22" s="343"/>
      <c r="I22" s="343"/>
      <c r="J22" s="343"/>
      <c r="K22" s="343"/>
      <c r="L22" s="343"/>
      <c r="M22" s="343"/>
      <c r="N22" s="343"/>
      <c r="O22" s="344"/>
      <c r="P22" s="351"/>
      <c r="Q22" s="352"/>
      <c r="R22" s="353"/>
      <c r="S22" s="56"/>
      <c r="T22" s="56"/>
      <c r="U22" s="56"/>
    </row>
    <row r="23" spans="1:22" s="57" customFormat="1" ht="32.25" customHeight="1">
      <c r="A23" s="348" t="s">
        <v>259</v>
      </c>
      <c r="B23" s="349"/>
      <c r="C23" s="349"/>
      <c r="D23" s="349"/>
      <c r="E23" s="350"/>
      <c r="F23" s="342"/>
      <c r="G23" s="343"/>
      <c r="H23" s="343"/>
      <c r="I23" s="343"/>
      <c r="J23" s="343"/>
      <c r="K23" s="343"/>
      <c r="L23" s="343"/>
      <c r="M23" s="343"/>
      <c r="N23" s="343"/>
      <c r="O23" s="344"/>
      <c r="P23" s="335"/>
      <c r="Q23" s="336"/>
      <c r="R23" s="337"/>
      <c r="S23" s="56"/>
      <c r="T23" s="56"/>
      <c r="U23" s="56"/>
    </row>
    <row r="24" spans="1:22" s="57" customFormat="1" ht="32.25" customHeight="1">
      <c r="A24" s="348" t="s">
        <v>260</v>
      </c>
      <c r="B24" s="349"/>
      <c r="C24" s="349"/>
      <c r="D24" s="349"/>
      <c r="E24" s="350"/>
      <c r="F24" s="342"/>
      <c r="G24" s="343"/>
      <c r="H24" s="343"/>
      <c r="I24" s="343"/>
      <c r="J24" s="343"/>
      <c r="K24" s="343"/>
      <c r="L24" s="343"/>
      <c r="M24" s="343"/>
      <c r="N24" s="343"/>
      <c r="O24" s="344"/>
      <c r="P24" s="342"/>
      <c r="Q24" s="343"/>
      <c r="R24" s="344"/>
      <c r="S24" s="56"/>
      <c r="T24" s="56"/>
      <c r="U24" s="56"/>
    </row>
    <row r="25" spans="1:22" s="57" customFormat="1" ht="32.25" customHeight="1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40"/>
      <c r="R25" s="240"/>
      <c r="S25" s="56"/>
      <c r="T25" s="56"/>
      <c r="U25" s="56"/>
    </row>
    <row r="26" spans="1:22" customFormat="1" ht="30.75">
      <c r="A26" s="241"/>
      <c r="B26" s="241"/>
      <c r="C26" s="226" t="s">
        <v>113</v>
      </c>
      <c r="D26" s="53"/>
      <c r="E26" s="53"/>
      <c r="F26" s="53"/>
      <c r="G26" s="53"/>
      <c r="H26" s="54"/>
      <c r="I26" s="226"/>
      <c r="J26" s="226"/>
      <c r="K26" s="265"/>
      <c r="L26" s="338"/>
      <c r="M26" s="338"/>
      <c r="N26" s="338"/>
      <c r="O26" s="254" t="s">
        <v>93</v>
      </c>
      <c r="P26" s="54"/>
      <c r="Q26" s="54"/>
      <c r="R26" s="21"/>
      <c r="S26" s="21"/>
      <c r="T26" s="21"/>
      <c r="U26" s="21"/>
    </row>
    <row r="27" spans="1:22" customFormat="1" ht="30.75">
      <c r="A27" s="241"/>
      <c r="B27" s="241"/>
      <c r="C27" s="53" t="s">
        <v>96</v>
      </c>
      <c r="D27" s="55"/>
      <c r="E27" s="55"/>
      <c r="F27" s="55"/>
      <c r="G27" s="55"/>
      <c r="H27" s="53"/>
      <c r="I27" s="53"/>
      <c r="J27" s="53"/>
      <c r="K27" s="53"/>
      <c r="L27" s="339"/>
      <c r="M27" s="339"/>
      <c r="N27" s="339"/>
      <c r="O27" s="255" t="s">
        <v>258</v>
      </c>
      <c r="P27" s="340"/>
      <c r="Q27" s="340"/>
      <c r="R27" s="21"/>
      <c r="S27" s="21"/>
      <c r="T27" s="21"/>
      <c r="U27" s="21"/>
    </row>
    <row r="28" spans="1:22" ht="24.75" customHeight="1">
      <c r="C28" s="33"/>
      <c r="H28" s="36"/>
      <c r="I28" s="50"/>
      <c r="J28" s="49"/>
      <c r="K28" s="49"/>
      <c r="L28" s="35"/>
      <c r="M28" s="35"/>
      <c r="N28" s="36"/>
      <c r="O28" s="37"/>
      <c r="Q28" s="34"/>
      <c r="R28" s="20"/>
      <c r="V28" s="1"/>
    </row>
    <row r="29" spans="1:22" ht="30.75">
      <c r="A29" s="346" t="s">
        <v>268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</row>
    <row r="30" spans="1:22" ht="30.75">
      <c r="A30" s="347" t="s">
        <v>269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</row>
    <row r="31" spans="1:22" ht="27" customHeight="1">
      <c r="D31" s="85"/>
      <c r="E31" s="85"/>
      <c r="F31" s="84"/>
      <c r="G31" s="84"/>
    </row>
    <row r="32" spans="1:22" ht="27" customHeight="1">
      <c r="D32" s="85"/>
      <c r="E32" s="85"/>
      <c r="F32" s="84"/>
      <c r="G32" s="84"/>
    </row>
    <row r="33" spans="1:22" s="19" customFormat="1" ht="27" customHeight="1">
      <c r="A33" s="49"/>
      <c r="B33" s="49"/>
      <c r="C33" s="34"/>
      <c r="D33" s="85"/>
      <c r="E33" s="85"/>
      <c r="F33" s="84"/>
      <c r="G33" s="34"/>
      <c r="H33" s="34"/>
      <c r="I33" s="34"/>
      <c r="J33" s="345" t="s">
        <v>131</v>
      </c>
      <c r="K33" s="345"/>
      <c r="L33" s="345"/>
      <c r="M33" s="345"/>
      <c r="N33" s="345"/>
      <c r="O33" s="256"/>
      <c r="P33" s="256"/>
      <c r="Q33" s="37"/>
      <c r="R33" s="34"/>
      <c r="S33" s="23"/>
      <c r="T33" s="23"/>
      <c r="U33" s="23"/>
      <c r="V33" s="23"/>
    </row>
    <row r="34" spans="1:22" ht="27" customHeight="1">
      <c r="D34" s="85"/>
      <c r="E34" s="85"/>
      <c r="F34" s="84"/>
      <c r="G34" s="34"/>
      <c r="H34" s="34"/>
      <c r="J34" s="345" t="s">
        <v>129</v>
      </c>
      <c r="K34" s="345"/>
      <c r="L34" s="345"/>
      <c r="M34" s="345"/>
      <c r="N34" s="345"/>
      <c r="O34" s="256"/>
      <c r="P34" s="256"/>
    </row>
    <row r="35" spans="1:22" ht="24.75" customHeight="1">
      <c r="D35" s="85"/>
      <c r="E35" s="85"/>
      <c r="F35" s="84"/>
      <c r="G35" s="34"/>
      <c r="H35" s="34"/>
      <c r="J35" s="345" t="s">
        <v>132</v>
      </c>
      <c r="K35" s="345"/>
      <c r="L35" s="345"/>
      <c r="M35" s="345"/>
      <c r="N35" s="345"/>
      <c r="O35" s="256"/>
      <c r="P35" s="256"/>
    </row>
    <row r="36" spans="1:22" ht="24.75" customHeight="1">
      <c r="D36" s="85"/>
      <c r="E36" s="85"/>
      <c r="F36" s="84"/>
      <c r="G36" s="34"/>
      <c r="H36" s="34"/>
      <c r="J36" s="341" t="s">
        <v>130</v>
      </c>
      <c r="K36" s="341"/>
      <c r="L36" s="341"/>
      <c r="M36" s="341"/>
      <c r="N36" s="341"/>
      <c r="O36" s="256"/>
      <c r="P36" s="256"/>
    </row>
    <row r="37" spans="1:22">
      <c r="D37" s="85"/>
      <c r="E37" s="85"/>
      <c r="F37" s="84"/>
      <c r="G37" s="84"/>
    </row>
    <row r="42" spans="1:22">
      <c r="S42" s="14"/>
      <c r="T42" s="14"/>
      <c r="U42" s="14"/>
      <c r="V42" s="14"/>
    </row>
  </sheetData>
  <mergeCells count="56">
    <mergeCell ref="A1:R1"/>
    <mergeCell ref="A2:R2"/>
    <mergeCell ref="A3:R3"/>
    <mergeCell ref="A4:R4"/>
    <mergeCell ref="P5:R5"/>
    <mergeCell ref="J5:K6"/>
    <mergeCell ref="C5:C7"/>
    <mergeCell ref="I5:I7"/>
    <mergeCell ref="D5:G5"/>
    <mergeCell ref="H5:H7"/>
    <mergeCell ref="D6:D7"/>
    <mergeCell ref="E6:E7"/>
    <mergeCell ref="F6:F7"/>
    <mergeCell ref="G6:G7"/>
    <mergeCell ref="A16:R16"/>
    <mergeCell ref="A17:R17"/>
    <mergeCell ref="A18:E18"/>
    <mergeCell ref="P18:R18"/>
    <mergeCell ref="B5:B7"/>
    <mergeCell ref="R6:R7"/>
    <mergeCell ref="A5:A7"/>
    <mergeCell ref="Q6:Q7"/>
    <mergeCell ref="L6:L7"/>
    <mergeCell ref="M6:M7"/>
    <mergeCell ref="L5:O5"/>
    <mergeCell ref="N6:N7"/>
    <mergeCell ref="O6:O7"/>
    <mergeCell ref="P6:P7"/>
    <mergeCell ref="A19:E19"/>
    <mergeCell ref="F18:O18"/>
    <mergeCell ref="F19:O19"/>
    <mergeCell ref="A20:E20"/>
    <mergeCell ref="P19:R19"/>
    <mergeCell ref="P20:R20"/>
    <mergeCell ref="A21:E21"/>
    <mergeCell ref="A22:E22"/>
    <mergeCell ref="P21:R21"/>
    <mergeCell ref="P22:R22"/>
    <mergeCell ref="F20:O20"/>
    <mergeCell ref="F21:O21"/>
    <mergeCell ref="F22:O22"/>
    <mergeCell ref="P23:R23"/>
    <mergeCell ref="L26:N26"/>
    <mergeCell ref="L27:N27"/>
    <mergeCell ref="P27:Q27"/>
    <mergeCell ref="J36:N36"/>
    <mergeCell ref="F23:O23"/>
    <mergeCell ref="F24:O24"/>
    <mergeCell ref="P24:R24"/>
    <mergeCell ref="J33:N33"/>
    <mergeCell ref="J34:N34"/>
    <mergeCell ref="J35:N35"/>
    <mergeCell ref="A29:R29"/>
    <mergeCell ref="A30:R30"/>
    <mergeCell ref="A23:E23"/>
    <mergeCell ref="A24:E24"/>
  </mergeCells>
  <pageMargins left="6.4960630000000005E-2" right="0" top="0" bottom="0" header="0" footer="0.31496062992126"/>
  <pageSetup paperSize="9" scale="50" orientation="landscape" r:id="rId1"/>
  <headerFooter>
    <oddHeader>&amp;R&amp;P</oddHeader>
    <oddFooter>&amp;R&amp;"TH Niramit AS,ธรรมดา"&amp;14&amp;F/&amp;A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U39"/>
  <sheetViews>
    <sheetView zoomScale="70" zoomScaleNormal="70" workbookViewId="0">
      <selection activeCell="T13" sqref="T13"/>
    </sheetView>
  </sheetViews>
  <sheetFormatPr defaultColWidth="9.140625" defaultRowHeight="24"/>
  <cols>
    <col min="1" max="1" width="35.7109375" style="1" customWidth="1"/>
    <col min="2" max="2" width="12.28515625" style="1" customWidth="1"/>
    <col min="3" max="3" width="43.5703125" style="34" customWidth="1"/>
    <col min="4" max="5" width="8.7109375" style="34" customWidth="1"/>
    <col min="6" max="6" width="8.7109375" style="35" customWidth="1"/>
    <col min="7" max="7" width="14" style="35" customWidth="1"/>
    <col min="8" max="9" width="11.7109375" style="34" customWidth="1"/>
    <col min="10" max="10" width="11.7109375" style="35" customWidth="1"/>
    <col min="11" max="11" width="14.7109375" style="35" customWidth="1"/>
    <col min="12" max="12" width="45.42578125" style="36" customWidth="1"/>
    <col min="13" max="13" width="50.5703125" style="36" customWidth="1"/>
    <col min="14" max="14" width="8.5703125" style="34" customWidth="1"/>
    <col min="15" max="15" width="29.85546875" style="33" customWidth="1"/>
    <col min="16" max="17" width="10.5703125" style="33" customWidth="1"/>
    <col min="18" max="18" width="18.140625" style="34" customWidth="1"/>
    <col min="19" max="16384" width="9.140625" style="1"/>
  </cols>
  <sheetData>
    <row r="1" spans="1:21" s="15" customFormat="1" ht="27.75" customHeight="1">
      <c r="A1" s="379" t="s">
        <v>95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1"/>
      <c r="T1" s="1"/>
      <c r="U1" s="1"/>
    </row>
    <row r="2" spans="1:21" s="16" customFormat="1" ht="33.75" customHeight="1">
      <c r="A2" s="380" t="s">
        <v>223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65"/>
      <c r="T2" s="65"/>
      <c r="U2" s="65"/>
    </row>
    <row r="3" spans="1:21" s="16" customFormat="1" ht="25.5" customHeight="1">
      <c r="A3" s="380" t="s">
        <v>288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65"/>
      <c r="T3" s="65"/>
      <c r="U3" s="65"/>
    </row>
    <row r="4" spans="1:21" s="17" customFormat="1" ht="45.75" customHeight="1">
      <c r="A4" s="381" t="str">
        <f>'แผน มจ-ส-01'!A4:R4</f>
        <v xml:space="preserve">ตัวชี้วัดความสำเร็จของแผน (KPI) ภาพรวม : 1.  ดำเนินกิจกรรมควบคุมตามแผนอย่างน้อยร้อยละ 80 / 2. สามารถลดความเสี่ยงให้อยู่ในระดับที่ยอมรับได้ไม่น้อยกว่าร้อยละ 80  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66"/>
      <c r="T4" s="66"/>
      <c r="U4" s="66"/>
    </row>
    <row r="5" spans="1:21" s="6" customFormat="1" ht="40.5" customHeight="1">
      <c r="A5" s="382" t="s">
        <v>99</v>
      </c>
      <c r="B5" s="300" t="s">
        <v>270</v>
      </c>
      <c r="C5" s="382" t="s">
        <v>97</v>
      </c>
      <c r="D5" s="388" t="s">
        <v>125</v>
      </c>
      <c r="E5" s="388"/>
      <c r="F5" s="388"/>
      <c r="G5" s="388"/>
      <c r="H5" s="370" t="s">
        <v>128</v>
      </c>
      <c r="I5" s="370"/>
      <c r="J5" s="370"/>
      <c r="K5" s="370"/>
      <c r="L5" s="300" t="s">
        <v>126</v>
      </c>
      <c r="M5" s="382" t="s">
        <v>239</v>
      </c>
      <c r="N5" s="385" t="s">
        <v>127</v>
      </c>
      <c r="O5" s="316" t="s">
        <v>255</v>
      </c>
      <c r="P5" s="390"/>
      <c r="Q5" s="317"/>
      <c r="R5" s="382" t="s">
        <v>261</v>
      </c>
      <c r="S5" s="67"/>
      <c r="T5" s="67"/>
      <c r="U5" s="67"/>
    </row>
    <row r="6" spans="1:21" s="6" customFormat="1" ht="22.5" customHeight="1">
      <c r="A6" s="383"/>
      <c r="B6" s="301"/>
      <c r="C6" s="383"/>
      <c r="D6" s="389"/>
      <c r="E6" s="389"/>
      <c r="F6" s="389"/>
      <c r="G6" s="389"/>
      <c r="H6" s="372"/>
      <c r="I6" s="372"/>
      <c r="J6" s="372"/>
      <c r="K6" s="372"/>
      <c r="L6" s="301"/>
      <c r="M6" s="383"/>
      <c r="N6" s="386"/>
      <c r="O6" s="357"/>
      <c r="P6" s="391"/>
      <c r="Q6" s="358"/>
      <c r="R6" s="383"/>
      <c r="S6" s="67"/>
      <c r="T6" s="67"/>
      <c r="U6" s="67"/>
    </row>
    <row r="7" spans="1:21" s="6" customFormat="1" ht="67.5" customHeight="1">
      <c r="A7" s="384"/>
      <c r="B7" s="302"/>
      <c r="C7" s="384"/>
      <c r="D7" s="262" t="s">
        <v>13</v>
      </c>
      <c r="E7" s="262" t="s">
        <v>14</v>
      </c>
      <c r="F7" s="262" t="s">
        <v>15</v>
      </c>
      <c r="G7" s="262" t="s">
        <v>16</v>
      </c>
      <c r="H7" s="262" t="s">
        <v>13</v>
      </c>
      <c r="I7" s="262" t="s">
        <v>14</v>
      </c>
      <c r="J7" s="262" t="s">
        <v>15</v>
      </c>
      <c r="K7" s="264" t="s">
        <v>16</v>
      </c>
      <c r="L7" s="301"/>
      <c r="M7" s="384"/>
      <c r="N7" s="387"/>
      <c r="O7" s="271" t="s">
        <v>266</v>
      </c>
      <c r="P7" s="155" t="s">
        <v>265</v>
      </c>
      <c r="Q7" s="155" t="s">
        <v>267</v>
      </c>
      <c r="R7" s="384"/>
      <c r="S7" s="67"/>
      <c r="T7" s="67"/>
      <c r="U7" s="67"/>
    </row>
    <row r="8" spans="1:21" s="12" customFormat="1" ht="21.75" customHeight="1">
      <c r="A8" s="90" t="s">
        <v>0</v>
      </c>
      <c r="B8" s="91" t="s">
        <v>1</v>
      </c>
      <c r="C8" s="92" t="s">
        <v>2</v>
      </c>
      <c r="D8" s="92" t="s">
        <v>3</v>
      </c>
      <c r="E8" s="92" t="s">
        <v>4</v>
      </c>
      <c r="F8" s="92" t="s">
        <v>5</v>
      </c>
      <c r="G8" s="92" t="s">
        <v>6</v>
      </c>
      <c r="H8" s="93" t="s">
        <v>7</v>
      </c>
      <c r="I8" s="94" t="s">
        <v>8</v>
      </c>
      <c r="J8" s="94" t="s">
        <v>9</v>
      </c>
      <c r="K8" s="94" t="s">
        <v>10</v>
      </c>
      <c r="L8" s="94" t="s">
        <v>11</v>
      </c>
      <c r="M8" s="94" t="s">
        <v>12</v>
      </c>
      <c r="N8" s="94" t="s">
        <v>17</v>
      </c>
      <c r="O8" s="91" t="s">
        <v>18</v>
      </c>
      <c r="P8" s="91" t="s">
        <v>19</v>
      </c>
      <c r="Q8" s="91" t="s">
        <v>20</v>
      </c>
      <c r="R8" s="94" t="s">
        <v>264</v>
      </c>
      <c r="S8" s="68"/>
      <c r="T8" s="68"/>
      <c r="U8" s="68"/>
    </row>
    <row r="9" spans="1:21" s="12" customFormat="1" ht="91.5" customHeight="1">
      <c r="A9" s="233" t="str">
        <f>'แผน มจ-ส-01'!A9</f>
        <v xml:space="preserve">ความเสี่ยงด้านนโยบายและกลยุทธ์
(Strategic Risk)  
</v>
      </c>
      <c r="B9" s="107" t="s">
        <v>274</v>
      </c>
      <c r="C9" s="263"/>
      <c r="D9" s="272">
        <v>5</v>
      </c>
      <c r="E9" s="272">
        <v>5</v>
      </c>
      <c r="F9" s="272">
        <f>D9*E9</f>
        <v>25</v>
      </c>
      <c r="G9" s="273" t="str">
        <f>IF(OR(AND(E9=5,D9&gt;3),AND(E9=4,D9&gt;4)),"สูงมาก",IF(OR(AND(E9=5,D9&lt;4),AND(E9=4,D9&gt;=2,D9&lt;=4),AND(E9=3,D9&gt;=3,D9&lt;=5),AND(E9=2,D9&gt;=4,D9&lt;=5)),"สูง",IF(OR(AND(E9=5,D9=1),AND(E9=4,D9&gt;=1,D9&lt;=2),AND(E9=3,D9&gt;=2,D9&lt;=3),AND(E9=2,D9&gt;=3,D9&lt;=4),AND(E9=1,D9&gt;=4,D9&lt;=5)),"ปานกลาง",IF(OR(AND(E9=3,D9=1),AND(E9=2,D9&gt;=1,D9&lt;=2),AND(E9=1,D9&gt;=1,D9&lt;=3)),"ต่ำ",""))))</f>
        <v>สูงมาก</v>
      </c>
      <c r="H9" s="272">
        <v>5</v>
      </c>
      <c r="I9" s="272">
        <v>5</v>
      </c>
      <c r="J9" s="272">
        <f>H9*I9</f>
        <v>25</v>
      </c>
      <c r="K9" s="273" t="str">
        <f>IF(OR(AND(I9=5,H9&gt;3),AND(I9=4,H9&gt;4)),"สูงมาก",IF(OR(AND(I9=5,H9&lt;4),AND(I9=4,H9&gt;=2,H9&lt;=4),AND(I9=3,H9&gt;=3,H9&lt;=5),AND(I9=2,H9&gt;=4,H9&lt;=5)),"สูง",IF(OR(AND(I9=5,H9=1),AND(I9=4,H9&gt;=1,H9&lt;=2),AND(I9=3,H9&gt;=2,H9&lt;=3),AND(I9=2,H9&gt;=3,H9&lt;=4),AND(I9=1,H9&gt;=4,H9&lt;=5)),"ปานกลาง",IF(OR(AND(I9=3,H9=1),AND(I9=2,H9&gt;=1,H9&lt;=2),AND(I9=1,H9&gt;=1,H9&lt;=3)),"ต่ำ",""))))</f>
        <v>สูงมาก</v>
      </c>
      <c r="L9" s="109"/>
      <c r="M9" s="111"/>
      <c r="N9" s="112" t="s">
        <v>133</v>
      </c>
      <c r="O9" s="51"/>
      <c r="P9" s="51"/>
      <c r="Q9" s="51"/>
      <c r="R9" s="263"/>
      <c r="S9" s="78"/>
      <c r="T9" s="68"/>
      <c r="U9" s="68"/>
    </row>
    <row r="10" spans="1:21" s="12" customFormat="1" ht="75.75" customHeight="1">
      <c r="A10" s="285" t="str">
        <f>'แผน มจ-ส-01'!A10</f>
        <v xml:space="preserve">ความเสี่ยงด้านการเงิน (Financial Risk)  </v>
      </c>
      <c r="B10" s="257" t="s">
        <v>275</v>
      </c>
      <c r="C10" s="105"/>
      <c r="D10" s="272">
        <v>4</v>
      </c>
      <c r="E10" s="272">
        <v>3</v>
      </c>
      <c r="F10" s="272">
        <f t="shared" ref="F10" si="0">D10*E10</f>
        <v>12</v>
      </c>
      <c r="G10" s="274" t="str">
        <f t="shared" ref="G10" si="1">IF(OR(AND(E10=5,D10&gt;3),AND(E10=4,D10&gt;4)),"สูงมาก",IF(OR(AND(E10=5,D10&lt;4),AND(E10=4,D10&gt;=2,D10&lt;=4),AND(E10=3,D10&gt;=3,D10&lt;=5),AND(E10=2,D10&gt;=4,D10&lt;=5)),"สูง",IF(OR(AND(E10=5,D10=1),AND(E10=4,D10&gt;=1,D10&lt;=2),AND(E10=3,D10&gt;=2,D10&lt;=3),AND(E10=2,D10&gt;=3,D10&lt;=4),AND(E10=1,D10&gt;=4,D10&lt;=5)),"ปานกลาง",IF(OR(AND(E10=3,D10=1),AND(E10=2,D10&gt;=1,D10&lt;=2),AND(E10=1,D10&gt;=1,D10&lt;=3)),"ต่ำ",""))))</f>
        <v>สูง</v>
      </c>
      <c r="H10" s="272">
        <v>4</v>
      </c>
      <c r="I10" s="272">
        <v>3</v>
      </c>
      <c r="J10" s="272">
        <f t="shared" ref="J10" si="2">H10*I10</f>
        <v>12</v>
      </c>
      <c r="K10" s="274" t="str">
        <f t="shared" ref="K10" si="3">IF(OR(AND(I10=5,H10&gt;3),AND(I10=4,H10&gt;4)),"สูงมาก",IF(OR(AND(I10=5,H10&lt;4),AND(I10=4,H10&gt;=2,H10&lt;=4),AND(I10=3,H10&gt;=3,H10&lt;=5),AND(I10=2,H10&gt;=4,H10&lt;=5)),"สูง",IF(OR(AND(I10=5,H10=1),AND(I10=4,H10&gt;=1,H10&lt;=2),AND(I10=3,H10&gt;=2,H10&lt;=3),AND(I10=2,H10&gt;=3,H10&lt;=4),AND(I10=1,H10&gt;=4,H10&lt;=5)),"ปานกลาง",IF(OR(AND(I10=3,H10=1),AND(I10=2,H10&gt;=1,H10&lt;=2),AND(I10=1,H10&gt;=1,H10&lt;=3)),"ต่ำ",""))))</f>
        <v>สูง</v>
      </c>
      <c r="L10" s="106"/>
      <c r="M10" s="110"/>
      <c r="N10" s="275" t="s">
        <v>134</v>
      </c>
      <c r="O10" s="139"/>
      <c r="P10" s="139"/>
      <c r="Q10" s="139"/>
      <c r="R10" s="263"/>
      <c r="S10" s="78"/>
      <c r="T10" s="68"/>
      <c r="U10" s="68"/>
    </row>
    <row r="11" spans="1:21" s="12" customFormat="1" ht="72" customHeight="1">
      <c r="A11" s="234" t="str">
        <f>'แผน มจ-ส-01'!A11</f>
        <v>ความเสี่ยงด้านการดำเนินงาน  (Operational Risk)</v>
      </c>
      <c r="B11" s="76" t="s">
        <v>276</v>
      </c>
      <c r="C11" s="40"/>
      <c r="D11" s="253">
        <v>5</v>
      </c>
      <c r="E11" s="253">
        <v>1</v>
      </c>
      <c r="F11" s="272">
        <f>D11*E11</f>
        <v>5</v>
      </c>
      <c r="G11" s="276" t="str">
        <f t="shared" ref="G11:G14" si="4">IF(OR(AND(E11=5,D11&gt;3),AND(E11=4,D11&gt;4)),"สูงมาก",IF(OR(AND(E11=5,D11&gt;=2,D11&lt;=3),AND(E11=4,D11&gt;=3,D11&lt;=4),AND(E11=3,D11&gt;=4,D11&lt;=5),AND(E11=2,D11&gt;=5)),"สูง",IF(OR(AND(E11=5,D11=1),AND(E11=4,D11&gt;=1,D11&lt;=2),AND(E11=3,D11&gt;=2,D11&lt;=3),AND(E11=2,D11&gt;=3,D11&lt;=4),AND(E11=1,D11&gt;=4,D11&lt;=5)),"ปานกลาง",IF(OR(AND(E11=3,D11=1),AND(E11=2,D11&gt;=1,D11&lt;=2),AND(E11=1,D11&gt;=1,D11&lt;=3)),"ต่ำ",""))))</f>
        <v>ปานกลาง</v>
      </c>
      <c r="H11" s="253">
        <v>3</v>
      </c>
      <c r="I11" s="253">
        <v>3</v>
      </c>
      <c r="J11" s="272">
        <f>H11*I11</f>
        <v>9</v>
      </c>
      <c r="K11" s="276" t="str">
        <f t="shared" ref="K11:K14" si="5">IF(OR(AND(I11=5,H11&gt;3),AND(I11=4,H11&gt;4)),"สูงมาก",IF(OR(AND(I11=5,H11&gt;=2,H11&lt;=3),AND(I11=4,H11&gt;=3,H11&lt;=4),AND(I11=3,H11&gt;=4,H11&lt;=5),AND(I11=2,H11&gt;=5)),"สูง",IF(OR(AND(I11=5,H11=1),AND(I11=4,H11&gt;=1,H11&lt;=2),AND(I11=3,H11&gt;=2,H11&lt;=3),AND(I11=2,H11&gt;=3,H11&lt;=4),AND(I11=1,H11&gt;=4,H11&lt;=5)),"ปานกลาง",IF(OR(AND(I11=3,H11=1),AND(I11=2,H11&gt;=1,H11&lt;=2),AND(I11=1,H11&gt;=1,H11&lt;=3)),"ต่ำ",""))))</f>
        <v>ปานกลาง</v>
      </c>
      <c r="L11" s="136"/>
      <c r="M11" s="110"/>
      <c r="N11" s="277" t="s">
        <v>140</v>
      </c>
      <c r="O11" s="77"/>
      <c r="P11" s="77"/>
      <c r="Q11" s="77"/>
      <c r="R11" s="263"/>
      <c r="S11" s="78"/>
      <c r="T11" s="68"/>
      <c r="U11" s="68"/>
    </row>
    <row r="12" spans="1:21" s="12" customFormat="1" ht="72" customHeight="1">
      <c r="A12" s="286" t="str">
        <f>'แผน มจ-ส-01'!A12</f>
        <v xml:space="preserve">ความเสี่ยงด้านการปฏิบัติตามกฎระเบียบ (Compliance Risk)  </v>
      </c>
      <c r="B12" s="258" t="s">
        <v>277</v>
      </c>
      <c r="C12" s="40"/>
      <c r="D12" s="253">
        <v>2</v>
      </c>
      <c r="E12" s="253">
        <v>2</v>
      </c>
      <c r="F12" s="272">
        <f t="shared" ref="F12:F13" si="6">D12*E12</f>
        <v>4</v>
      </c>
      <c r="G12" s="278" t="str">
        <f t="shared" si="4"/>
        <v>ต่ำ</v>
      </c>
      <c r="H12" s="253">
        <v>1</v>
      </c>
      <c r="I12" s="253">
        <v>1</v>
      </c>
      <c r="J12" s="272">
        <f t="shared" ref="J12:J13" si="7">H12*I12</f>
        <v>1</v>
      </c>
      <c r="K12" s="278" t="str">
        <f t="shared" si="5"/>
        <v>ต่ำ</v>
      </c>
      <c r="L12" s="136"/>
      <c r="M12" s="110"/>
      <c r="N12" s="277"/>
      <c r="O12" s="77"/>
      <c r="P12" s="77"/>
      <c r="Q12" s="77"/>
      <c r="R12" s="281"/>
      <c r="S12" s="78"/>
      <c r="T12" s="68"/>
      <c r="U12" s="68"/>
    </row>
    <row r="13" spans="1:21" s="12" customFormat="1" ht="72" customHeight="1">
      <c r="A13" s="287" t="str">
        <f>'แผน มจ-ส-01'!A13</f>
        <v>ความเสี่ยงด้านเทคโนโลยีดิจิทัล (Digital Technology Risk)</v>
      </c>
      <c r="B13" s="259" t="s">
        <v>278</v>
      </c>
      <c r="C13" s="40"/>
      <c r="D13" s="253">
        <v>1</v>
      </c>
      <c r="E13" s="253">
        <v>4</v>
      </c>
      <c r="F13" s="272">
        <f t="shared" si="6"/>
        <v>4</v>
      </c>
      <c r="G13" s="276" t="str">
        <f t="shared" si="4"/>
        <v>ปานกลาง</v>
      </c>
      <c r="H13" s="253">
        <v>2</v>
      </c>
      <c r="I13" s="253">
        <v>2</v>
      </c>
      <c r="J13" s="272">
        <f t="shared" si="7"/>
        <v>4</v>
      </c>
      <c r="K13" s="278" t="str">
        <f t="shared" si="5"/>
        <v>ต่ำ</v>
      </c>
      <c r="L13" s="136"/>
      <c r="M13" s="110"/>
      <c r="N13" s="277"/>
      <c r="O13" s="77"/>
      <c r="P13" s="77"/>
      <c r="Q13" s="77"/>
      <c r="R13" s="281"/>
      <c r="S13" s="78"/>
      <c r="T13" s="68"/>
      <c r="U13" s="68"/>
    </row>
    <row r="14" spans="1:21" s="12" customFormat="1" ht="99.75" customHeight="1">
      <c r="A14" s="288" t="str">
        <f>'แผน มจ-ส-01'!A14</f>
        <v xml:space="preserve">ความเสี่ยงภาพลักษ์องค์กร (Reputation Risk) </v>
      </c>
      <c r="B14" s="260" t="s">
        <v>279</v>
      </c>
      <c r="C14" s="26"/>
      <c r="D14" s="272">
        <v>1</v>
      </c>
      <c r="E14" s="272">
        <v>3</v>
      </c>
      <c r="F14" s="272">
        <f>D14*E14</f>
        <v>3</v>
      </c>
      <c r="G14" s="278" t="str">
        <f t="shared" si="4"/>
        <v>ต่ำ</v>
      </c>
      <c r="H14" s="272">
        <v>1</v>
      </c>
      <c r="I14" s="272">
        <v>3</v>
      </c>
      <c r="J14" s="272">
        <f>H14*I14</f>
        <v>3</v>
      </c>
      <c r="K14" s="278" t="str">
        <f t="shared" si="5"/>
        <v>ต่ำ</v>
      </c>
      <c r="L14" s="41"/>
      <c r="M14" s="110"/>
      <c r="N14" s="113" t="s">
        <v>133</v>
      </c>
      <c r="O14" s="139"/>
      <c r="P14" s="139"/>
      <c r="Q14" s="139"/>
      <c r="R14" s="103"/>
      <c r="S14" s="78"/>
      <c r="T14" s="68"/>
      <c r="U14" s="68"/>
    </row>
    <row r="15" spans="1:21" s="7" customFormat="1" ht="45" customHeight="1">
      <c r="A15" s="69"/>
      <c r="B15" s="69"/>
      <c r="C15" s="71"/>
      <c r="D15" s="34"/>
      <c r="E15" s="34"/>
      <c r="F15" s="35"/>
      <c r="G15" s="35"/>
      <c r="H15" s="34"/>
      <c r="I15" s="34"/>
      <c r="J15" s="35"/>
      <c r="K15" s="35"/>
      <c r="L15" s="72"/>
      <c r="M15" s="45"/>
      <c r="N15" s="73"/>
      <c r="O15" s="70"/>
      <c r="P15" s="70"/>
      <c r="Q15" s="70"/>
      <c r="R15" s="71"/>
      <c r="S15" s="74"/>
      <c r="T15" s="74"/>
      <c r="U15" s="74"/>
    </row>
    <row r="16" spans="1:21" s="2" customFormat="1" ht="34.5" customHeight="1">
      <c r="A16" s="397" t="s">
        <v>287</v>
      </c>
      <c r="B16" s="397"/>
      <c r="C16" s="397"/>
      <c r="D16" s="39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75"/>
      <c r="T16" s="75"/>
      <c r="U16" s="75"/>
    </row>
    <row r="17" spans="1:21" s="119" customFormat="1" ht="34.5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9"/>
      <c r="T17" s="19"/>
      <c r="U17" s="19"/>
    </row>
    <row r="18" spans="1:21" s="129" customFormat="1" ht="30.75" customHeight="1">
      <c r="A18" s="124" t="s">
        <v>107</v>
      </c>
      <c r="B18" s="124"/>
      <c r="C18" s="266"/>
      <c r="D18" s="399"/>
      <c r="E18" s="399"/>
      <c r="F18" s="125"/>
      <c r="G18" s="399"/>
      <c r="H18" s="399"/>
      <c r="I18" s="399"/>
      <c r="J18" s="126"/>
      <c r="K18" s="126"/>
      <c r="L18" s="127">
        <v>33</v>
      </c>
      <c r="M18" s="131" t="s">
        <v>93</v>
      </c>
      <c r="N18" s="128"/>
      <c r="O18" s="266"/>
      <c r="P18" s="401" t="s">
        <v>102</v>
      </c>
      <c r="Q18" s="401"/>
      <c r="R18" s="401"/>
    </row>
    <row r="19" spans="1:21" s="3" customFormat="1" ht="27.75">
      <c r="A19" s="393" t="s">
        <v>108</v>
      </c>
      <c r="B19" s="393"/>
      <c r="C19" s="393"/>
      <c r="D19" s="86"/>
      <c r="E19" s="120"/>
      <c r="F19" s="121"/>
      <c r="G19" s="87"/>
      <c r="H19" s="122"/>
      <c r="I19" s="60"/>
      <c r="J19" s="60"/>
      <c r="K19" s="60"/>
      <c r="L19" s="230"/>
      <c r="M19" s="63" t="s">
        <v>104</v>
      </c>
      <c r="N19" s="95"/>
      <c r="O19" s="95"/>
      <c r="P19" s="395">
        <f>(L19*100)/L18</f>
        <v>0</v>
      </c>
      <c r="Q19" s="395"/>
      <c r="R19" s="395"/>
    </row>
    <row r="20" spans="1:21" s="3" customFormat="1" ht="27.75">
      <c r="A20" s="393" t="s">
        <v>109</v>
      </c>
      <c r="B20" s="393"/>
      <c r="C20" s="393"/>
      <c r="D20" s="86"/>
      <c r="E20" s="120"/>
      <c r="F20" s="121"/>
      <c r="G20" s="87"/>
      <c r="H20" s="121"/>
      <c r="I20" s="60"/>
      <c r="J20" s="60"/>
      <c r="K20" s="60"/>
      <c r="L20" s="230"/>
      <c r="M20" s="63" t="s">
        <v>104</v>
      </c>
      <c r="N20" s="95"/>
      <c r="O20" s="95"/>
      <c r="P20" s="395">
        <f>(L20*100)/L18</f>
        <v>0</v>
      </c>
      <c r="Q20" s="395"/>
      <c r="R20" s="395"/>
    </row>
    <row r="21" spans="1:21" s="3" customFormat="1" ht="27.75">
      <c r="A21" s="393" t="s">
        <v>110</v>
      </c>
      <c r="B21" s="393"/>
      <c r="C21" s="393"/>
      <c r="D21" s="86"/>
      <c r="E21" s="120"/>
      <c r="F21" s="121"/>
      <c r="G21" s="87"/>
      <c r="H21" s="121"/>
      <c r="I21" s="60"/>
      <c r="J21" s="60"/>
      <c r="K21" s="60"/>
      <c r="L21" s="231"/>
      <c r="M21" s="63" t="s">
        <v>104</v>
      </c>
      <c r="N21" s="95"/>
      <c r="O21" s="95"/>
      <c r="P21" s="395">
        <f>(L21*100)/L18</f>
        <v>0</v>
      </c>
      <c r="Q21" s="395"/>
      <c r="R21" s="395"/>
    </row>
    <row r="22" spans="1:21" s="3" customFormat="1">
      <c r="A22" s="123"/>
      <c r="B22" s="123"/>
      <c r="C22" s="123"/>
      <c r="D22" s="62"/>
      <c r="E22" s="62"/>
      <c r="F22" s="120"/>
      <c r="G22" s="62"/>
      <c r="H22" s="121"/>
      <c r="I22" s="60"/>
      <c r="J22" s="60"/>
      <c r="K22" s="60"/>
      <c r="L22" s="62"/>
      <c r="M22" s="121"/>
      <c r="N22" s="95"/>
      <c r="O22" s="123"/>
      <c r="P22" s="123"/>
      <c r="Q22" s="123"/>
      <c r="R22" s="61"/>
    </row>
    <row r="23" spans="1:21" s="129" customFormat="1" ht="27.75">
      <c r="A23" s="130" t="s">
        <v>111</v>
      </c>
      <c r="B23" s="130"/>
      <c r="C23" s="131"/>
      <c r="D23" s="131"/>
      <c r="E23" s="131"/>
      <c r="F23" s="126"/>
      <c r="G23" s="132"/>
      <c r="H23" s="131"/>
      <c r="I23" s="131"/>
      <c r="J23" s="131"/>
      <c r="K23" s="131"/>
      <c r="L23" s="127">
        <v>7</v>
      </c>
      <c r="M23" s="131" t="s">
        <v>119</v>
      </c>
      <c r="N23" s="128"/>
      <c r="O23" s="131"/>
      <c r="P23" s="398" t="s">
        <v>102</v>
      </c>
      <c r="Q23" s="398"/>
      <c r="R23" s="398"/>
      <c r="S23" s="133"/>
      <c r="T23" s="133"/>
    </row>
    <row r="24" spans="1:21" s="3" customFormat="1">
      <c r="A24" s="63" t="s">
        <v>135</v>
      </c>
      <c r="B24" s="63"/>
      <c r="C24" s="63"/>
      <c r="D24" s="62"/>
      <c r="E24" s="120"/>
      <c r="F24" s="121"/>
      <c r="G24" s="87"/>
      <c r="H24" s="63"/>
      <c r="I24" s="63"/>
      <c r="J24" s="63"/>
      <c r="K24" s="63"/>
      <c r="L24" s="232"/>
      <c r="M24" s="63" t="s">
        <v>103</v>
      </c>
      <c r="N24" s="96"/>
      <c r="O24" s="63"/>
      <c r="P24" s="395">
        <f>(L24*100)/L23</f>
        <v>0</v>
      </c>
      <c r="Q24" s="395"/>
      <c r="R24" s="395"/>
      <c r="S24" s="27"/>
      <c r="T24" s="27"/>
    </row>
    <row r="25" spans="1:21" s="3" customFormat="1">
      <c r="A25" s="400" t="s">
        <v>136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232"/>
      <c r="M25" s="63" t="s">
        <v>103</v>
      </c>
      <c r="N25" s="96"/>
      <c r="O25" s="96"/>
      <c r="P25" s="395">
        <f>(L25*100)/L23</f>
        <v>0</v>
      </c>
      <c r="Q25" s="395"/>
      <c r="R25" s="395"/>
      <c r="S25" s="27"/>
      <c r="T25" s="27"/>
    </row>
    <row r="26" spans="1:21" s="3" customFormat="1">
      <c r="A26" s="400"/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116"/>
      <c r="M26" s="120"/>
      <c r="N26" s="96"/>
      <c r="O26" s="96"/>
      <c r="P26" s="96"/>
      <c r="Q26" s="96"/>
      <c r="R26" s="134"/>
      <c r="S26" s="27"/>
      <c r="T26" s="97"/>
    </row>
    <row r="27" spans="1:21" s="3" customFormat="1">
      <c r="A27" s="63"/>
      <c r="B27" s="63"/>
      <c r="C27" s="63"/>
      <c r="D27" s="120"/>
      <c r="E27" s="120"/>
      <c r="F27" s="120"/>
      <c r="G27" s="120"/>
      <c r="H27" s="63"/>
      <c r="I27" s="63"/>
      <c r="J27" s="63"/>
      <c r="K27" s="63"/>
      <c r="L27" s="117"/>
      <c r="M27" s="63"/>
      <c r="N27" s="98"/>
      <c r="O27" s="63"/>
      <c r="P27" s="63"/>
      <c r="Q27" s="63"/>
      <c r="R27" s="59"/>
      <c r="S27" s="27"/>
      <c r="T27" s="27"/>
    </row>
    <row r="28" spans="1:21" s="3" customFormat="1" ht="46.5" customHeight="1">
      <c r="A28" s="123"/>
      <c r="B28" s="123"/>
      <c r="C28" s="123"/>
      <c r="D28" s="62"/>
      <c r="E28" s="62"/>
      <c r="F28" s="120"/>
      <c r="G28" s="62"/>
      <c r="H28" s="121"/>
      <c r="I28" s="60"/>
      <c r="J28" s="60"/>
      <c r="K28" s="60"/>
      <c r="L28" s="62"/>
      <c r="M28" s="121"/>
      <c r="N28" s="96"/>
      <c r="O28" s="123"/>
      <c r="P28" s="123"/>
      <c r="Q28" s="123"/>
      <c r="R28" s="61"/>
    </row>
    <row r="29" spans="1:21" s="3" customFormat="1" ht="23.25" customHeight="1">
      <c r="A29" s="88" t="s">
        <v>115</v>
      </c>
      <c r="B29" s="88"/>
      <c r="D29" s="88"/>
      <c r="E29" s="88"/>
      <c r="F29" s="88"/>
      <c r="G29" s="88"/>
      <c r="H29" s="88"/>
      <c r="I29" s="88"/>
      <c r="J29" s="88"/>
      <c r="K29" s="282" t="s">
        <v>137</v>
      </c>
      <c r="L29" s="135" t="s">
        <v>105</v>
      </c>
      <c r="M29" s="280"/>
      <c r="N29" s="396" t="s">
        <v>102</v>
      </c>
      <c r="O29" s="396"/>
      <c r="P29" s="396"/>
      <c r="Q29" s="396"/>
      <c r="R29" s="396"/>
    </row>
    <row r="30" spans="1:21" s="3" customFormat="1" ht="23.25" customHeight="1">
      <c r="A30" s="64" t="s">
        <v>112</v>
      </c>
      <c r="B30" s="64"/>
      <c r="D30" s="394"/>
      <c r="E30" s="394"/>
      <c r="G30" s="64"/>
      <c r="H30" s="58"/>
      <c r="I30" s="89"/>
      <c r="J30" s="89"/>
      <c r="K30" s="283">
        <v>70</v>
      </c>
      <c r="L30" s="115">
        <f>L19</f>
        <v>0</v>
      </c>
      <c r="M30" s="63" t="s">
        <v>104</v>
      </c>
      <c r="O30" s="395">
        <f>P19</f>
        <v>0</v>
      </c>
      <c r="P30" s="395"/>
      <c r="Q30" s="395"/>
      <c r="R30" s="395"/>
    </row>
    <row r="31" spans="1:21" s="3" customFormat="1">
      <c r="A31" s="64" t="s">
        <v>106</v>
      </c>
      <c r="B31" s="64"/>
      <c r="D31" s="394"/>
      <c r="E31" s="394"/>
      <c r="G31" s="64"/>
      <c r="H31" s="58"/>
      <c r="I31" s="89"/>
      <c r="J31" s="89"/>
      <c r="K31" s="284">
        <v>70</v>
      </c>
      <c r="L31" s="114">
        <f>L24</f>
        <v>0</v>
      </c>
      <c r="M31" s="63" t="s">
        <v>103</v>
      </c>
      <c r="O31" s="395">
        <f>P24</f>
        <v>0</v>
      </c>
      <c r="P31" s="395"/>
      <c r="Q31" s="395"/>
      <c r="R31" s="395"/>
    </row>
    <row r="32" spans="1:21" s="3" customFormat="1" ht="27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60"/>
      <c r="L32" s="79"/>
      <c r="M32" s="79"/>
      <c r="N32" s="96"/>
      <c r="O32" s="79"/>
      <c r="P32" s="79"/>
      <c r="Q32" s="79"/>
      <c r="R32" s="79"/>
    </row>
    <row r="33" spans="1:19" s="279" customFormat="1">
      <c r="A33" s="392" t="s">
        <v>116</v>
      </c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279" t="s">
        <v>114</v>
      </c>
    </row>
    <row r="34" spans="1:19" s="279" customFormat="1">
      <c r="A34" s="99" t="s">
        <v>124</v>
      </c>
      <c r="B34" s="99"/>
      <c r="C34" s="99"/>
      <c r="D34" s="99"/>
      <c r="E34" s="99"/>
      <c r="F34" s="99"/>
      <c r="G34" s="99"/>
      <c r="H34" s="58"/>
      <c r="I34" s="58"/>
      <c r="J34" s="58"/>
      <c r="K34" s="60"/>
      <c r="L34" s="99"/>
      <c r="M34" s="345" t="s">
        <v>131</v>
      </c>
      <c r="N34" s="345"/>
      <c r="O34" s="99"/>
      <c r="P34" s="99"/>
      <c r="Q34" s="99"/>
      <c r="R34" s="99"/>
    </row>
    <row r="35" spans="1:19" s="279" customFormat="1">
      <c r="A35" s="100" t="s">
        <v>117</v>
      </c>
      <c r="B35" s="100"/>
      <c r="C35" s="100"/>
      <c r="D35" s="100"/>
      <c r="E35" s="100"/>
      <c r="F35" s="100"/>
      <c r="G35" s="100"/>
      <c r="H35" s="58"/>
      <c r="I35" s="58"/>
      <c r="J35" s="58"/>
      <c r="K35" s="60"/>
      <c r="L35" s="100"/>
      <c r="M35" s="345" t="s">
        <v>129</v>
      </c>
      <c r="N35" s="345"/>
      <c r="O35" s="100"/>
      <c r="P35" s="100"/>
      <c r="Q35" s="100"/>
      <c r="R35" s="100"/>
    </row>
    <row r="36" spans="1:19" s="279" customFormat="1" ht="24.75" customHeight="1">
      <c r="A36" s="101" t="s">
        <v>118</v>
      </c>
      <c r="B36" s="101"/>
      <c r="C36" s="101"/>
      <c r="D36" s="101"/>
      <c r="E36" s="101"/>
      <c r="F36" s="101"/>
      <c r="G36" s="101"/>
      <c r="H36" s="58"/>
      <c r="I36" s="58"/>
      <c r="J36" s="58"/>
      <c r="K36" s="60"/>
      <c r="L36" s="101"/>
      <c r="M36" s="345" t="s">
        <v>132</v>
      </c>
      <c r="N36" s="345"/>
      <c r="O36" s="101"/>
      <c r="P36" s="101"/>
      <c r="Q36" s="101"/>
      <c r="R36" s="101"/>
    </row>
    <row r="37" spans="1:19" s="279" customFormat="1" ht="24.7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60"/>
      <c r="L37" s="58"/>
      <c r="M37" s="341" t="s">
        <v>130</v>
      </c>
      <c r="N37" s="341"/>
      <c r="O37" s="58"/>
      <c r="P37" s="58"/>
      <c r="Q37" s="58"/>
      <c r="R37" s="58"/>
    </row>
    <row r="38" spans="1:19" s="279" customFormat="1">
      <c r="A38" s="49"/>
      <c r="B38" s="49"/>
      <c r="C38" s="34"/>
      <c r="D38" s="34"/>
      <c r="E38" s="34"/>
      <c r="F38" s="35"/>
      <c r="G38" s="35"/>
      <c r="H38" s="34"/>
      <c r="I38" s="34"/>
      <c r="J38" s="35"/>
      <c r="K38" s="35"/>
      <c r="L38" s="34"/>
      <c r="M38" s="58"/>
      <c r="N38" s="96"/>
      <c r="O38" s="33"/>
      <c r="P38" s="33"/>
      <c r="Q38" s="33"/>
      <c r="R38" s="34"/>
    </row>
    <row r="39" spans="1:19">
      <c r="M39" s="34"/>
      <c r="N39" s="96"/>
    </row>
  </sheetData>
  <mergeCells count="39">
    <mergeCell ref="A16:R16"/>
    <mergeCell ref="P23:R23"/>
    <mergeCell ref="P24:R24"/>
    <mergeCell ref="P25:R25"/>
    <mergeCell ref="O30:R30"/>
    <mergeCell ref="A21:C21"/>
    <mergeCell ref="D18:E18"/>
    <mergeCell ref="P20:R20"/>
    <mergeCell ref="P21:R21"/>
    <mergeCell ref="A26:K26"/>
    <mergeCell ref="A25:K25"/>
    <mergeCell ref="G18:I18"/>
    <mergeCell ref="P18:R18"/>
    <mergeCell ref="P19:R19"/>
    <mergeCell ref="A19:C19"/>
    <mergeCell ref="A20:C20"/>
    <mergeCell ref="D30:E30"/>
    <mergeCell ref="D31:E31"/>
    <mergeCell ref="O31:R31"/>
    <mergeCell ref="N29:R29"/>
    <mergeCell ref="M37:N37"/>
    <mergeCell ref="M35:N35"/>
    <mergeCell ref="A33:R33"/>
    <mergeCell ref="M34:N34"/>
    <mergeCell ref="M36:N36"/>
    <mergeCell ref="B5:B7"/>
    <mergeCell ref="A1:R1"/>
    <mergeCell ref="A2:R2"/>
    <mergeCell ref="A3:R3"/>
    <mergeCell ref="A4:R4"/>
    <mergeCell ref="A5:A7"/>
    <mergeCell ref="M5:M7"/>
    <mergeCell ref="R5:R7"/>
    <mergeCell ref="L5:L7"/>
    <mergeCell ref="N5:N7"/>
    <mergeCell ref="C5:C7"/>
    <mergeCell ref="D5:G6"/>
    <mergeCell ref="H5:K6"/>
    <mergeCell ref="O5:Q6"/>
  </mergeCells>
  <pageMargins left="0.31496062992126" right="0" top="0.35433070866141703" bottom="0.31496062992126" header="0.31496062992126" footer="0.118110236220472"/>
  <pageSetup paperSize="9" scale="40" orientation="landscape" r:id="rId1"/>
  <headerFooter>
    <oddHeader>&amp;R&amp;P</oddHeader>
    <oddFooter>&amp;R&amp;"TH SarabunPSK,ธรรมดา"&amp;12&amp;F/&amp;A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คำอธิบายกรอกข้อมูล</vt:lpstr>
      <vt:lpstr>วิธีทำ link เอกสารอ้างอิง</vt:lpstr>
      <vt:lpstr>เกณฑ์ L_I</vt:lpstr>
      <vt:lpstr>ประเมิน</vt:lpstr>
      <vt:lpstr>แผน มจ-ส-01</vt:lpstr>
      <vt:lpstr>ผล  มจ-ส-02</vt:lpstr>
      <vt:lpstr>'แผน มจ-ส-01'!Print_Titles</vt:lpstr>
      <vt:lpstr>ประเมิน!Print_Titles</vt:lpstr>
      <vt:lpstr>'ผล  มจ-ส-02'!Print_Titles</vt:lpstr>
    </vt:vector>
  </TitlesOfParts>
  <Company>HUTTHAPRANIT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IT_NITIPAN</dc:creator>
  <cp:lastModifiedBy>หนึ่งฤทัย บุญตวย</cp:lastModifiedBy>
  <cp:lastPrinted>2025-02-18T04:22:56Z</cp:lastPrinted>
  <dcterms:created xsi:type="dcterms:W3CDTF">2011-10-17T08:03:03Z</dcterms:created>
  <dcterms:modified xsi:type="dcterms:W3CDTF">2025-02-18T04:31:22Z</dcterms:modified>
</cp:coreProperties>
</file>